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4.4" sheetId="1" r:id="rId1"/>
    <sheet name="Hoja1" sheetId="2" state="hidden" r:id="rId2"/>
  </sheets>
  <definedNames>
    <definedName name="_xlnm.Print_Area" localSheetId="0">'cuadro4.4'!$C$2:$I$34</definedName>
  </definedNames>
  <calcPr fullCalcOnLoad="1"/>
</workbook>
</file>

<file path=xl/sharedStrings.xml><?xml version="1.0" encoding="utf-8"?>
<sst xmlns="http://schemas.openxmlformats.org/spreadsheetml/2006/main" count="129" uniqueCount="53">
  <si>
    <t>EXPORTACIONES</t>
  </si>
  <si>
    <t>IMPORTACIONES</t>
  </si>
  <si>
    <t>TONELAJE</t>
  </si>
  <si>
    <t>FOB</t>
  </si>
  <si>
    <t>FLETE</t>
  </si>
  <si>
    <t>CARRETERA</t>
  </si>
  <si>
    <t>OLEODUCTOS</t>
  </si>
  <si>
    <t>OTRAS</t>
  </si>
  <si>
    <t>VALOR FOB</t>
  </si>
  <si>
    <t>TOTAL</t>
  </si>
  <si>
    <t xml:space="preserve">                      EXPORTACIONES</t>
  </si>
  <si>
    <t xml:space="preserve">              IMPORTACIONES</t>
  </si>
  <si>
    <t>(MILES US$)</t>
  </si>
  <si>
    <t>VÍA DE TRANSPORTE</t>
  </si>
  <si>
    <t>Fuente: Servicio Nacional de Aduanas</t>
  </si>
  <si>
    <t>% participación marítima</t>
  </si>
  <si>
    <t>Marítima</t>
  </si>
  <si>
    <t>Carretera</t>
  </si>
  <si>
    <t>Aérea</t>
  </si>
  <si>
    <t>Oleoductos</t>
  </si>
  <si>
    <t>Otras</t>
  </si>
  <si>
    <t>MARÍTIMA</t>
  </si>
  <si>
    <t>AÉREA</t>
  </si>
  <si>
    <t>según vía de transporte de la mercadería</t>
  </si>
  <si>
    <t>4.4.1.- Porcentaje de participación del Tonelaje, Fob y Flete del comercio exterior</t>
  </si>
  <si>
    <t>GRAFICO 15</t>
  </si>
  <si>
    <t>GRAFICO 16</t>
  </si>
  <si>
    <t>Courier Aérea</t>
  </si>
  <si>
    <t>COURIER AÉREA</t>
  </si>
  <si>
    <t>MARÍTIMA, FLUVIAL Y LACUSTRE</t>
  </si>
  <si>
    <t>CARRETERO / TERRESTRE</t>
  </si>
  <si>
    <t>AÉREO</t>
  </si>
  <si>
    <t>COURIER/AÉREO</t>
  </si>
  <si>
    <t>OTRA</t>
  </si>
  <si>
    <t>OLEODUCTOS, GASODUCTOS</t>
  </si>
  <si>
    <t>4.4.- Tonelaje, FOB, flete del comercio exterior según vía de transporte de la mercadería</t>
  </si>
  <si>
    <t>GLViaTransporte</t>
  </si>
  <si>
    <t>SumaDePESOBRUTO_ITEM</t>
  </si>
  <si>
    <t>SumaDeFOB_ITEM_CALC</t>
  </si>
  <si>
    <t>SumaDeFLETE_ITEM</t>
  </si>
  <si>
    <t>SumaDeSEGURO_ITEM</t>
  </si>
  <si>
    <t>FERROVIARIO</t>
  </si>
  <si>
    <t>tonelaje total</t>
  </si>
  <si>
    <t>tonelaje maritima</t>
  </si>
  <si>
    <t>Año 2022</t>
  </si>
  <si>
    <t>AÑO 2022</t>
  </si>
  <si>
    <t>Via Transporte</t>
  </si>
  <si>
    <t>Tonelaje</t>
  </si>
  <si>
    <t>Fob</t>
  </si>
  <si>
    <t>Flete</t>
  </si>
  <si>
    <t>NULL</t>
  </si>
  <si>
    <t>Tonelaje movilizado en comercio exterior según vía de transporte</t>
  </si>
  <si>
    <t>Valor FOB movilizado en comercio exterior según vía de transporte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</si>
</sst>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0"/>
    <numFmt numFmtId="201" formatCode="#,##0.00000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[$-340A]dddd\,\ dd&quot; de &quot;mmmm&quot; de &quot;yyyy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1" fillId="33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wrapText="1"/>
      <protection/>
    </xf>
    <xf numFmtId="0" fontId="11" fillId="34" borderId="0" xfId="52" applyFont="1" applyFill="1" applyBorder="1" applyAlignment="1">
      <alignment horizontal="center"/>
      <protection/>
    </xf>
    <xf numFmtId="4" fontId="11" fillId="0" borderId="1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69" fontId="12" fillId="35" borderId="10" xfId="52" applyNumberFormat="1" applyFont="1" applyFill="1" applyBorder="1" applyAlignment="1">
      <alignment horizontal="right" wrapText="1"/>
      <protection/>
    </xf>
    <xf numFmtId="3" fontId="4" fillId="35" borderId="10" xfId="0" applyNumberFormat="1" applyFont="1" applyFill="1" applyBorder="1" applyAlignment="1">
      <alignment/>
    </xf>
    <xf numFmtId="169" fontId="4" fillId="35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169" fontId="4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 vertical="center"/>
    </xf>
    <xf numFmtId="169" fontId="6" fillId="35" borderId="1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169" fontId="4" fillId="35" borderId="0" xfId="0" applyNumberFormat="1" applyFont="1" applyFill="1" applyAlignment="1">
      <alignment vertical="center"/>
    </xf>
    <xf numFmtId="0" fontId="6" fillId="35" borderId="10" xfId="0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6" fillId="35" borderId="0" xfId="0" applyFont="1" applyFill="1" applyAlignment="1">
      <alignment/>
    </xf>
    <xf numFmtId="202" fontId="4" fillId="35" borderId="10" xfId="0" applyNumberFormat="1" applyFont="1" applyFill="1" applyBorder="1" applyAlignment="1">
      <alignment/>
    </xf>
    <xf numFmtId="10" fontId="4" fillId="35" borderId="0" xfId="0" applyNumberFormat="1" applyFont="1" applyFill="1" applyAlignment="1">
      <alignment/>
    </xf>
    <xf numFmtId="0" fontId="11" fillId="35" borderId="0" xfId="52" applyFont="1" applyFill="1" applyBorder="1" applyAlignment="1">
      <alignment wrapText="1"/>
      <protection/>
    </xf>
    <xf numFmtId="3" fontId="11" fillId="35" borderId="0" xfId="52" applyNumberFormat="1" applyFont="1" applyFill="1" applyBorder="1" applyAlignment="1">
      <alignment horizontal="right" wrapText="1"/>
      <protection/>
    </xf>
    <xf numFmtId="3" fontId="0" fillId="35" borderId="0" xfId="0" applyNumberFormat="1" applyFill="1" applyBorder="1" applyAlignment="1">
      <alignment/>
    </xf>
    <xf numFmtId="3" fontId="9" fillId="35" borderId="0" xfId="0" applyNumberFormat="1" applyFont="1" applyFill="1" applyAlignment="1">
      <alignment/>
    </xf>
    <xf numFmtId="0" fontId="53" fillId="35" borderId="0" xfId="0" applyFont="1" applyFill="1" applyAlignment="1">
      <alignment horizontal="center" vertical="center" readingOrder="1"/>
    </xf>
    <xf numFmtId="3" fontId="11" fillId="35" borderId="0" xfId="52" applyNumberFormat="1" applyFont="1" applyFill="1" applyBorder="1" applyAlignment="1">
      <alignment horizontal="left" wrapText="1"/>
      <protection/>
    </xf>
    <xf numFmtId="0" fontId="9" fillId="35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04325"/>
          <c:w val="0.9392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'cuadro4.4'!$M$7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'cuadro4.4'!$L$8:$L$13</c:f>
            </c:strRef>
          </c:cat>
          <c:val>
            <c:numRef>
              <c:f>'cuadro4.4'!$M$8:$M$13</c:f>
            </c:numRef>
          </c:val>
          <c:shape val="box"/>
        </c:ser>
        <c:ser>
          <c:idx val="1"/>
          <c:order val="1"/>
          <c:tx>
            <c:strRef>
              <c:f>'cuadro4.4'!$N$7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'cuadro4.4'!$L$8:$L$13</c:f>
            </c:strRef>
          </c:cat>
          <c:val>
            <c:numRef>
              <c:f>'cuadro4.4'!$N$8:$N$13</c:f>
            </c:numRef>
          </c:val>
          <c:shape val="box"/>
        </c:ser>
        <c:shape val="box"/>
        <c:axId val="32403348"/>
        <c:axId val="23194677"/>
      </c:bar3DChart>
      <c:catAx>
        <c:axId val="3240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VÍA DE TRANSPORTE</a:t>
                </a:r>
              </a:p>
            </c:rich>
          </c:tx>
          <c:layout>
            <c:manualLayout>
              <c:xMode val="factor"/>
              <c:yMode val="factor"/>
              <c:x val="-0.0235"/>
              <c:y val="0.06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94677"/>
        <c:crosses val="autoZero"/>
        <c:auto val="0"/>
        <c:lblOffset val="100"/>
        <c:tickLblSkip val="1"/>
        <c:noMultiLvlLbl val="0"/>
      </c:catAx>
      <c:valAx>
        <c:axId val="23194677"/>
        <c:scaling>
          <c:orientation val="minMax"/>
          <c:max val="6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572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403348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25"/>
          <c:y val="0.8295"/>
          <c:w val="0.418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31"/>
          <c:y val="0.04975"/>
          <c:w val="0.9702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'cuadro4.4'!$M$16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'cuadro4.4'!$L$17:$L$22</c:f>
            </c:strRef>
          </c:cat>
          <c:val>
            <c:numRef>
              <c:f>'cuadro4.4'!$M$17:$M$22</c:f>
            </c:numRef>
          </c:val>
          <c:shape val="box"/>
        </c:ser>
        <c:ser>
          <c:idx val="1"/>
          <c:order val="1"/>
          <c:tx>
            <c:strRef>
              <c:f>'cuadro4.4'!$N$7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'cuadro4.4'!$L$17:$L$22</c:f>
            </c:strRef>
          </c:cat>
          <c:val>
            <c:numRef>
              <c:f>'cuadro4.4'!$N$17:$N$22</c:f>
            </c:numRef>
          </c:val>
          <c:shape val="box"/>
        </c:ser>
        <c:shape val="box"/>
        <c:axId val="7425502"/>
        <c:axId val="66829519"/>
      </c:bar3DChart>
      <c:catAx>
        <c:axId val="742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VÍA DE TRANSPORTE</a:t>
                </a:r>
              </a:p>
            </c:rich>
          </c:tx>
          <c:layout>
            <c:manualLayout>
              <c:xMode val="factor"/>
              <c:yMode val="factor"/>
              <c:x val="-0.01"/>
              <c:y val="0.0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29519"/>
        <c:crosses val="autoZero"/>
        <c:auto val="0"/>
        <c:lblOffset val="100"/>
        <c:tickLblSkip val="1"/>
        <c:noMultiLvlLbl val="0"/>
      </c:catAx>
      <c:valAx>
        <c:axId val="6682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MILES DE US$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2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92625"/>
          <c:w val="0.464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43</xdr:row>
      <xdr:rowOff>28575</xdr:rowOff>
    </xdr:from>
    <xdr:to>
      <xdr:col>11</xdr:col>
      <xdr:colOff>381000</xdr:colOff>
      <xdr:row>78</xdr:row>
      <xdr:rowOff>38100</xdr:rowOff>
    </xdr:to>
    <xdr:graphicFrame>
      <xdr:nvGraphicFramePr>
        <xdr:cNvPr id="1" name="Chart 1"/>
        <xdr:cNvGraphicFramePr/>
      </xdr:nvGraphicFramePr>
      <xdr:xfrm>
        <a:off x="1295400" y="8010525"/>
        <a:ext cx="88487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87</xdr:row>
      <xdr:rowOff>104775</xdr:rowOff>
    </xdr:from>
    <xdr:to>
      <xdr:col>11</xdr:col>
      <xdr:colOff>419100</xdr:colOff>
      <xdr:row>122</xdr:row>
      <xdr:rowOff>76200</xdr:rowOff>
    </xdr:to>
    <xdr:graphicFrame>
      <xdr:nvGraphicFramePr>
        <xdr:cNvPr id="2" name="Chart 4"/>
        <xdr:cNvGraphicFramePr/>
      </xdr:nvGraphicFramePr>
      <xdr:xfrm>
        <a:off x="1276350" y="15392400"/>
        <a:ext cx="8867775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90" zoomScaleNormal="90" zoomScalePageLayoutView="0" workbookViewId="0" topLeftCell="A1">
      <selection activeCell="O18" sqref="O18"/>
    </sheetView>
  </sheetViews>
  <sheetFormatPr defaultColWidth="11.00390625" defaultRowHeight="12.75"/>
  <cols>
    <col min="1" max="1" width="15.00390625" style="8" customWidth="1"/>
    <col min="2" max="2" width="1.00390625" style="8" customWidth="1"/>
    <col min="3" max="3" width="19.125" style="8" customWidth="1"/>
    <col min="4" max="4" width="12.375" style="8" customWidth="1"/>
    <col min="5" max="5" width="13.00390625" style="8" customWidth="1"/>
    <col min="6" max="6" width="13.625" style="8" customWidth="1"/>
    <col min="7" max="7" width="12.875" style="8" customWidth="1"/>
    <col min="8" max="8" width="12.75390625" style="8" customWidth="1"/>
    <col min="9" max="9" width="12.25390625" style="8" customWidth="1"/>
    <col min="10" max="10" width="4.875" style="8" customWidth="1"/>
    <col min="11" max="11" width="16.25390625" style="8" bestFit="1" customWidth="1"/>
    <col min="12" max="12" width="16.25390625" style="8" hidden="1" customWidth="1"/>
    <col min="13" max="13" width="20.375" style="8" hidden="1" customWidth="1"/>
    <col min="14" max="14" width="20.00390625" style="8" hidden="1" customWidth="1"/>
    <col min="15" max="15" width="39.125" style="8" customWidth="1"/>
    <col min="16" max="16" width="22.375" style="8" customWidth="1"/>
    <col min="17" max="17" width="13.75390625" style="8" customWidth="1"/>
    <col min="18" max="18" width="15.25390625" style="8" customWidth="1"/>
    <col min="19" max="19" width="24.875" style="8" customWidth="1"/>
    <col min="20" max="20" width="3.25390625" style="8" customWidth="1"/>
    <col min="21" max="21" width="1.625" style="8" customWidth="1"/>
    <col min="22" max="16384" width="11.375" style="8" customWidth="1"/>
  </cols>
  <sheetData>
    <row r="2" spans="3:9" ht="15.75">
      <c r="C2" s="9" t="s">
        <v>35</v>
      </c>
      <c r="D2" s="9"/>
      <c r="E2" s="9"/>
      <c r="F2" s="9"/>
      <c r="G2" s="9"/>
      <c r="H2" s="9"/>
      <c r="I2" s="9"/>
    </row>
    <row r="3" spans="3:9" ht="15.75">
      <c r="C3" s="9" t="s">
        <v>44</v>
      </c>
      <c r="D3" s="9"/>
      <c r="E3" s="9"/>
      <c r="F3" s="9"/>
      <c r="G3" s="9"/>
      <c r="H3" s="9"/>
      <c r="I3" s="9"/>
    </row>
    <row r="4" spans="4:5" ht="15.75">
      <c r="D4" s="10"/>
      <c r="E4" s="10"/>
    </row>
    <row r="5" spans="3:9" ht="12.75">
      <c r="C5" s="11" t="s">
        <v>13</v>
      </c>
      <c r="D5" s="12" t="s">
        <v>10</v>
      </c>
      <c r="E5" s="13"/>
      <c r="F5" s="14"/>
      <c r="G5" s="15" t="s">
        <v>11</v>
      </c>
      <c r="H5" s="16"/>
      <c r="I5" s="17"/>
    </row>
    <row r="6" spans="3:9" ht="12.75">
      <c r="C6" s="11"/>
      <c r="D6" s="18" t="s">
        <v>2</v>
      </c>
      <c r="E6" s="19" t="s">
        <v>3</v>
      </c>
      <c r="F6" s="19" t="s">
        <v>4</v>
      </c>
      <c r="G6" s="18" t="s">
        <v>2</v>
      </c>
      <c r="H6" s="19" t="s">
        <v>3</v>
      </c>
      <c r="I6" s="19" t="s">
        <v>4</v>
      </c>
    </row>
    <row r="7" spans="3:14" ht="12.75">
      <c r="C7" s="11"/>
      <c r="D7" s="18"/>
      <c r="E7" s="20" t="s">
        <v>12</v>
      </c>
      <c r="F7" s="20" t="s">
        <v>12</v>
      </c>
      <c r="G7" s="18"/>
      <c r="H7" s="20" t="s">
        <v>12</v>
      </c>
      <c r="I7" s="20" t="s">
        <v>12</v>
      </c>
      <c r="L7" s="21" t="s">
        <v>2</v>
      </c>
      <c r="M7" s="22" t="s">
        <v>0</v>
      </c>
      <c r="N7" s="22" t="s">
        <v>1</v>
      </c>
    </row>
    <row r="8" spans="3:15" ht="15">
      <c r="C8" s="22" t="s">
        <v>16</v>
      </c>
      <c r="D8" s="23">
        <v>61349385.46454</v>
      </c>
      <c r="E8" s="23">
        <v>90410277</v>
      </c>
      <c r="F8" s="23">
        <v>2999916</v>
      </c>
      <c r="G8" s="23">
        <v>56219950</v>
      </c>
      <c r="H8" s="23">
        <v>68390114</v>
      </c>
      <c r="I8" s="23">
        <v>7126866</v>
      </c>
      <c r="L8" s="22" t="s">
        <v>21</v>
      </c>
      <c r="M8" s="24">
        <f aca="true" t="shared" si="0" ref="M8:M13">D8</f>
        <v>61349385.46454</v>
      </c>
      <c r="N8" s="23">
        <v>56219950</v>
      </c>
      <c r="O8" s="25"/>
    </row>
    <row r="9" spans="3:14" ht="15">
      <c r="C9" s="22" t="s">
        <v>17</v>
      </c>
      <c r="D9" s="23">
        <v>1556848.702</v>
      </c>
      <c r="E9" s="23">
        <v>3705995.972</v>
      </c>
      <c r="F9" s="23">
        <v>141650.47019999998</v>
      </c>
      <c r="G9" s="24">
        <v>5686146.379</v>
      </c>
      <c r="H9" s="24">
        <v>9121608.597</v>
      </c>
      <c r="I9" s="24">
        <v>813769.546</v>
      </c>
      <c r="L9" s="22" t="s">
        <v>5</v>
      </c>
      <c r="M9" s="24">
        <f t="shared" si="0"/>
        <v>1556848.702</v>
      </c>
      <c r="N9" s="26">
        <v>5686146.379</v>
      </c>
    </row>
    <row r="10" spans="3:14" ht="15">
      <c r="C10" s="22" t="s">
        <v>19</v>
      </c>
      <c r="D10" s="23">
        <v>3E-09</v>
      </c>
      <c r="E10" s="23">
        <v>4E-09</v>
      </c>
      <c r="F10" s="23">
        <v>0</v>
      </c>
      <c r="G10" s="24">
        <v>2516206.885</v>
      </c>
      <c r="H10" s="24">
        <v>889747.486</v>
      </c>
      <c r="I10" s="24">
        <v>88781.206</v>
      </c>
      <c r="L10" s="22" t="s">
        <v>6</v>
      </c>
      <c r="M10" s="24">
        <f t="shared" si="0"/>
        <v>3E-09</v>
      </c>
      <c r="N10" s="26">
        <v>2516206.885</v>
      </c>
    </row>
    <row r="11" spans="3:15" ht="15">
      <c r="C11" s="22" t="s">
        <v>18</v>
      </c>
      <c r="D11" s="23">
        <v>639736.9029999999</v>
      </c>
      <c r="E11" s="23">
        <v>4766165.808999999</v>
      </c>
      <c r="F11" s="23">
        <v>493602.4128</v>
      </c>
      <c r="G11" s="24">
        <v>1068963.367</v>
      </c>
      <c r="H11" s="24">
        <v>9002191.296</v>
      </c>
      <c r="I11" s="24">
        <v>761883.277</v>
      </c>
      <c r="L11" s="22" t="s">
        <v>22</v>
      </c>
      <c r="M11" s="24">
        <f t="shared" si="0"/>
        <v>639736.9029999999</v>
      </c>
      <c r="N11" s="26">
        <v>1068963.367</v>
      </c>
      <c r="O11" s="25"/>
    </row>
    <row r="12" spans="3:14" ht="15">
      <c r="C12" s="22" t="s">
        <v>27</v>
      </c>
      <c r="D12" s="23">
        <v>1373.954</v>
      </c>
      <c r="E12" s="23">
        <v>96493.59599999999</v>
      </c>
      <c r="F12" s="23">
        <v>2397.8605000000002</v>
      </c>
      <c r="G12" s="24">
        <v>13654.394</v>
      </c>
      <c r="H12" s="24">
        <v>1409526.76</v>
      </c>
      <c r="I12" s="24">
        <v>195397.509</v>
      </c>
      <c r="L12" s="22" t="s">
        <v>28</v>
      </c>
      <c r="M12" s="24">
        <f t="shared" si="0"/>
        <v>1373.954</v>
      </c>
      <c r="N12" s="26">
        <v>13654.394</v>
      </c>
    </row>
    <row r="13" spans="3:14" ht="15">
      <c r="C13" s="22" t="s">
        <v>20</v>
      </c>
      <c r="D13" s="23">
        <v>274.51300000000003</v>
      </c>
      <c r="E13" s="23">
        <v>1620653.5850000002</v>
      </c>
      <c r="F13" s="23">
        <v>115.664</v>
      </c>
      <c r="G13" s="27">
        <v>771938.0249999985</v>
      </c>
      <c r="H13" s="27">
        <v>481224.97899997234</v>
      </c>
      <c r="I13" s="27">
        <v>23206.9189999979</v>
      </c>
      <c r="L13" s="22" t="s">
        <v>7</v>
      </c>
      <c r="M13" s="24">
        <f t="shared" si="0"/>
        <v>274.51300000000003</v>
      </c>
      <c r="N13" s="27">
        <v>771938.0249999985</v>
      </c>
    </row>
    <row r="14" spans="3:15" ht="12.75">
      <c r="C14" s="28" t="s">
        <v>9</v>
      </c>
      <c r="D14" s="29">
        <f aca="true" t="shared" si="1" ref="D14:I14">SUM(D8:D13)</f>
        <v>63547619.536539994</v>
      </c>
      <c r="E14" s="29">
        <f t="shared" si="1"/>
        <v>100599585.962</v>
      </c>
      <c r="F14" s="29">
        <f t="shared" si="1"/>
        <v>3637682.4074999997</v>
      </c>
      <c r="G14" s="29">
        <f t="shared" si="1"/>
        <v>66276859.05</v>
      </c>
      <c r="H14" s="29">
        <f t="shared" si="1"/>
        <v>89294413.11799999</v>
      </c>
      <c r="I14" s="29">
        <f t="shared" si="1"/>
        <v>9009904.456999999</v>
      </c>
      <c r="M14" s="26">
        <f>SUM(M8:M13)</f>
        <v>63547619.536539994</v>
      </c>
      <c r="N14" s="26">
        <f>SUM(N8:N13)</f>
        <v>66276859.05</v>
      </c>
      <c r="O14" s="26"/>
    </row>
    <row r="15" spans="3:14" ht="12.75">
      <c r="C15" s="30" t="s">
        <v>14</v>
      </c>
      <c r="D15" s="30"/>
      <c r="E15" s="30"/>
      <c r="F15" s="30"/>
      <c r="G15" s="30"/>
      <c r="H15" s="30"/>
      <c r="I15" s="30"/>
      <c r="L15" s="30"/>
      <c r="M15" s="30"/>
      <c r="N15" s="30"/>
    </row>
    <row r="16" spans="2:14" s="30" customFormat="1" ht="12.75">
      <c r="B16" s="31"/>
      <c r="D16" s="32"/>
      <c r="E16" s="32"/>
      <c r="F16" s="32"/>
      <c r="J16" s="31"/>
      <c r="L16" s="33" t="s">
        <v>8</v>
      </c>
      <c r="M16" s="22" t="s">
        <v>0</v>
      </c>
      <c r="N16" s="22" t="s">
        <v>1</v>
      </c>
    </row>
    <row r="17" spans="2:14" s="30" customFormat="1" ht="15">
      <c r="B17" s="31"/>
      <c r="J17" s="31"/>
      <c r="L17" s="22" t="s">
        <v>21</v>
      </c>
      <c r="M17" s="24">
        <f aca="true" t="shared" si="2" ref="M17:M22">E8</f>
        <v>90410277</v>
      </c>
      <c r="N17" s="23">
        <v>68390114</v>
      </c>
    </row>
    <row r="18" spans="2:14" s="30" customFormat="1" ht="15.75">
      <c r="B18" s="31"/>
      <c r="C18" s="34"/>
      <c r="D18" s="26"/>
      <c r="E18" s="26"/>
      <c r="F18" s="26"/>
      <c r="G18" s="26"/>
      <c r="H18" s="26"/>
      <c r="I18" s="26"/>
      <c r="J18" s="31"/>
      <c r="L18" s="22" t="s">
        <v>5</v>
      </c>
      <c r="M18" s="24">
        <f t="shared" si="2"/>
        <v>3705995.972</v>
      </c>
      <c r="N18" s="26">
        <v>9121608.597</v>
      </c>
    </row>
    <row r="19" spans="2:14" s="30" customFormat="1" ht="15.75">
      <c r="B19" s="31"/>
      <c r="C19" s="9" t="s">
        <v>24</v>
      </c>
      <c r="D19" s="9"/>
      <c r="E19" s="9"/>
      <c r="F19" s="9"/>
      <c r="G19" s="9"/>
      <c r="H19" s="9"/>
      <c r="I19" s="9"/>
      <c r="J19" s="31"/>
      <c r="L19" s="22" t="s">
        <v>6</v>
      </c>
      <c r="M19" s="24">
        <f t="shared" si="2"/>
        <v>4E-09</v>
      </c>
      <c r="N19" s="26">
        <v>889747.486</v>
      </c>
    </row>
    <row r="20" spans="2:14" s="35" customFormat="1" ht="15.75">
      <c r="B20" s="8"/>
      <c r="C20" s="9" t="s">
        <v>23</v>
      </c>
      <c r="D20" s="9"/>
      <c r="E20" s="9"/>
      <c r="F20" s="9"/>
      <c r="G20" s="9"/>
      <c r="H20" s="9"/>
      <c r="I20" s="9"/>
      <c r="J20" s="8"/>
      <c r="L20" s="22" t="s">
        <v>22</v>
      </c>
      <c r="M20" s="24">
        <f t="shared" si="2"/>
        <v>4766165.808999999</v>
      </c>
      <c r="N20" s="26">
        <v>9002191.296</v>
      </c>
    </row>
    <row r="21" spans="3:14" ht="15.75">
      <c r="C21" s="9" t="s">
        <v>45</v>
      </c>
      <c r="D21" s="9"/>
      <c r="E21" s="9"/>
      <c r="F21" s="9"/>
      <c r="G21" s="9"/>
      <c r="H21" s="9"/>
      <c r="I21" s="9"/>
      <c r="L21" s="22" t="s">
        <v>28</v>
      </c>
      <c r="M21" s="24">
        <f t="shared" si="2"/>
        <v>96493.59599999999</v>
      </c>
      <c r="N21" s="26">
        <v>1409526.76</v>
      </c>
    </row>
    <row r="22" spans="4:14" ht="15.75">
      <c r="D22" s="10"/>
      <c r="E22" s="10"/>
      <c r="L22" s="22" t="s">
        <v>7</v>
      </c>
      <c r="M22" s="24">
        <f t="shared" si="2"/>
        <v>1620653.5850000002</v>
      </c>
      <c r="N22" s="27">
        <v>481224.97899997234</v>
      </c>
    </row>
    <row r="23" spans="3:14" ht="12.75">
      <c r="C23" s="11" t="s">
        <v>13</v>
      </c>
      <c r="D23" s="12" t="s">
        <v>10</v>
      </c>
      <c r="E23" s="13"/>
      <c r="F23" s="14"/>
      <c r="G23" s="12" t="s">
        <v>11</v>
      </c>
      <c r="H23" s="13"/>
      <c r="I23" s="14"/>
      <c r="M23" s="26">
        <f>SUM(M17:M22)</f>
        <v>100599585.962</v>
      </c>
      <c r="N23" s="26">
        <f>SUM(N17:N22)</f>
        <v>89294413.11799999</v>
      </c>
    </row>
    <row r="24" spans="3:9" ht="12.75">
      <c r="C24" s="11"/>
      <c r="D24" s="18" t="s">
        <v>2</v>
      </c>
      <c r="E24" s="19" t="s">
        <v>3</v>
      </c>
      <c r="F24" s="19" t="s">
        <v>4</v>
      </c>
      <c r="G24" s="18" t="s">
        <v>2</v>
      </c>
      <c r="H24" s="19" t="s">
        <v>3</v>
      </c>
      <c r="I24" s="19" t="s">
        <v>4</v>
      </c>
    </row>
    <row r="25" spans="3:13" ht="12.75">
      <c r="C25" s="11"/>
      <c r="D25" s="18"/>
      <c r="E25" s="20" t="s">
        <v>12</v>
      </c>
      <c r="F25" s="20" t="s">
        <v>12</v>
      </c>
      <c r="G25" s="18"/>
      <c r="H25" s="20" t="s">
        <v>12</v>
      </c>
      <c r="I25" s="20" t="s">
        <v>12</v>
      </c>
      <c r="L25" s="26">
        <f>D14+G14</f>
        <v>129824478.58653998</v>
      </c>
      <c r="M25" s="8" t="s">
        <v>42</v>
      </c>
    </row>
    <row r="26" spans="3:13" ht="12.75">
      <c r="C26" s="22" t="s">
        <v>16</v>
      </c>
      <c r="D26" s="36">
        <f>D8/$D$14</f>
        <v>0.9654080815610094</v>
      </c>
      <c r="E26" s="36">
        <f aca="true" t="shared" si="3" ref="E26:E32">E8/$E$14</f>
        <v>0.8987142057836216</v>
      </c>
      <c r="F26" s="36">
        <f aca="true" t="shared" si="4" ref="F26:F32">F8/$F$14</f>
        <v>0.8246778206406685</v>
      </c>
      <c r="G26" s="36">
        <f aca="true" t="shared" si="5" ref="G26:G31">(G8/$G$14)</f>
        <v>0.8482591179764124</v>
      </c>
      <c r="H26" s="36">
        <f aca="true" t="shared" si="6" ref="H26:H32">H8/$H$14</f>
        <v>0.7658946580411973</v>
      </c>
      <c r="I26" s="36">
        <f aca="true" t="shared" si="7" ref="I26:I32">I8/$I$14</f>
        <v>0.791003504422622</v>
      </c>
      <c r="L26" s="26">
        <f>D8+G8</f>
        <v>117569335.46454</v>
      </c>
      <c r="M26" s="8" t="s">
        <v>43</v>
      </c>
    </row>
    <row r="27" spans="3:13" ht="12.75">
      <c r="C27" s="22" t="s">
        <v>17</v>
      </c>
      <c r="D27" s="36">
        <f aca="true" t="shared" si="8" ref="D27:D32">D9/$D$14</f>
        <v>0.024498930303830015</v>
      </c>
      <c r="E27" s="36">
        <f t="shared" si="3"/>
        <v>0.0368390777810943</v>
      </c>
      <c r="F27" s="36">
        <f t="shared" si="4"/>
        <v>0.03893975733229262</v>
      </c>
      <c r="G27" s="36">
        <f t="shared" si="5"/>
        <v>0.08579384208159756</v>
      </c>
      <c r="H27" s="36">
        <f t="shared" si="6"/>
        <v>0.10215206392527668</v>
      </c>
      <c r="I27" s="36">
        <f t="shared" si="7"/>
        <v>0.09031944232968686</v>
      </c>
      <c r="L27" s="37">
        <f>L26/L25</f>
        <v>0.905602215734448</v>
      </c>
      <c r="M27" s="8" t="s">
        <v>15</v>
      </c>
    </row>
    <row r="28" spans="3:9" ht="12.75">
      <c r="C28" s="22" t="s">
        <v>19</v>
      </c>
      <c r="D28" s="36">
        <f t="shared" si="8"/>
        <v>4.720869203094216E-17</v>
      </c>
      <c r="E28" s="36">
        <f t="shared" si="3"/>
        <v>3.976159505776635E-17</v>
      </c>
      <c r="F28" s="36">
        <f t="shared" si="4"/>
        <v>0</v>
      </c>
      <c r="G28" s="36">
        <f t="shared" si="5"/>
        <v>0.03796508949076397</v>
      </c>
      <c r="H28" s="36">
        <f t="shared" si="6"/>
        <v>0.009964201061764351</v>
      </c>
      <c r="I28" s="36">
        <f t="shared" si="7"/>
        <v>0.009853734456753742</v>
      </c>
    </row>
    <row r="29" spans="3:9" ht="12.75">
      <c r="C29" s="22" t="s">
        <v>18</v>
      </c>
      <c r="D29" s="36">
        <f t="shared" si="8"/>
        <v>0.010067047478185239</v>
      </c>
      <c r="E29" s="36">
        <f t="shared" si="3"/>
        <v>0.047377588718907335</v>
      </c>
      <c r="F29" s="36">
        <f t="shared" si="4"/>
        <v>0.13569145337765445</v>
      </c>
      <c r="G29" s="36">
        <f t="shared" si="5"/>
        <v>0.016128757191006326</v>
      </c>
      <c r="H29" s="36">
        <f t="shared" si="6"/>
        <v>0.10081472044733487</v>
      </c>
      <c r="I29" s="36">
        <f t="shared" si="7"/>
        <v>0.08456063886538505</v>
      </c>
    </row>
    <row r="30" spans="3:16" ht="15">
      <c r="C30" s="22" t="s">
        <v>27</v>
      </c>
      <c r="D30" s="36">
        <f t="shared" si="8"/>
        <v>2.1620857083560367E-05</v>
      </c>
      <c r="E30" s="36">
        <f t="shared" si="3"/>
        <v>0.0009591848224549255</v>
      </c>
      <c r="F30" s="36">
        <f t="shared" si="4"/>
        <v>0.0006591725806123717</v>
      </c>
      <c r="G30" s="36">
        <f t="shared" si="5"/>
        <v>0.00020602053560955528</v>
      </c>
      <c r="H30" s="36">
        <f t="shared" si="6"/>
        <v>0.015785161812277675</v>
      </c>
      <c r="I30" s="36">
        <f t="shared" si="7"/>
        <v>0.021686967928743268</v>
      </c>
      <c r="L30" s="4"/>
      <c r="M30" s="4"/>
      <c r="N30" s="4"/>
      <c r="O30" s="4"/>
      <c r="P30" s="4"/>
    </row>
    <row r="31" spans="3:16" ht="15">
      <c r="C31" s="22" t="s">
        <v>20</v>
      </c>
      <c r="D31" s="36">
        <f>D13/$D$14</f>
        <v>4.319799891830009E-06</v>
      </c>
      <c r="E31" s="36">
        <f t="shared" si="3"/>
        <v>0.01610994289392183</v>
      </c>
      <c r="F31" s="36">
        <f t="shared" si="4"/>
        <v>3.179606877211971E-05</v>
      </c>
      <c r="G31" s="36">
        <f t="shared" si="5"/>
        <v>0.011647172724610258</v>
      </c>
      <c r="H31" s="36">
        <f t="shared" si="6"/>
        <v>0.005389194712148984</v>
      </c>
      <c r="I31" s="36">
        <f t="shared" si="7"/>
        <v>0.002575711996809014</v>
      </c>
      <c r="L31" s="38"/>
      <c r="N31" s="25"/>
      <c r="O31" s="25"/>
      <c r="P31" s="25"/>
    </row>
    <row r="32" spans="3:16" ht="15">
      <c r="C32" s="28" t="s">
        <v>9</v>
      </c>
      <c r="D32" s="36">
        <f t="shared" si="8"/>
        <v>1</v>
      </c>
      <c r="E32" s="36">
        <f t="shared" si="3"/>
        <v>1</v>
      </c>
      <c r="F32" s="36">
        <f t="shared" si="4"/>
        <v>1</v>
      </c>
      <c r="G32" s="36">
        <f>G14/$G$14</f>
        <v>1</v>
      </c>
      <c r="H32" s="36">
        <f t="shared" si="6"/>
        <v>1</v>
      </c>
      <c r="I32" s="36">
        <f t="shared" si="7"/>
        <v>1</v>
      </c>
      <c r="L32" s="38"/>
      <c r="P32" s="39"/>
    </row>
    <row r="33" spans="3:16" ht="15">
      <c r="C33" s="8" t="s">
        <v>14</v>
      </c>
      <c r="D33" s="26"/>
      <c r="E33" s="26"/>
      <c r="F33" s="26"/>
      <c r="G33" s="26"/>
      <c r="H33" s="26"/>
      <c r="I33" s="26"/>
      <c r="L33" s="38"/>
      <c r="N33" s="26"/>
      <c r="O33" s="26"/>
      <c r="P33" s="39"/>
    </row>
    <row r="34" spans="4:16" ht="15" customHeight="1">
      <c r="D34" s="26"/>
      <c r="E34" s="26"/>
      <c r="F34" s="26"/>
      <c r="G34" s="26"/>
      <c r="H34" s="26"/>
      <c r="I34" s="26"/>
      <c r="L34" s="38"/>
      <c r="M34" s="39"/>
      <c r="N34" s="39"/>
      <c r="O34" s="39"/>
      <c r="P34" s="39"/>
    </row>
    <row r="35" spans="4:16" ht="15">
      <c r="D35" s="26"/>
      <c r="E35" s="26"/>
      <c r="F35" s="26"/>
      <c r="G35" s="26"/>
      <c r="H35" s="26"/>
      <c r="I35" s="26"/>
      <c r="L35" s="38"/>
      <c r="N35" s="26"/>
      <c r="O35" s="26"/>
      <c r="P35" s="39"/>
    </row>
    <row r="36" spans="4:16" ht="15">
      <c r="D36" s="26"/>
      <c r="E36" s="26"/>
      <c r="G36" s="26"/>
      <c r="H36" s="26"/>
      <c r="I36" s="26"/>
      <c r="L36" s="38"/>
      <c r="N36" s="26"/>
      <c r="O36" s="26"/>
      <c r="P36" s="39"/>
    </row>
    <row r="37" spans="4:16" ht="15">
      <c r="D37" s="26"/>
      <c r="E37" s="26"/>
      <c r="F37" s="26"/>
      <c r="G37" s="26"/>
      <c r="H37" s="26"/>
      <c r="I37" s="26"/>
      <c r="L37" s="38"/>
      <c r="M37" s="40"/>
      <c r="N37" s="40"/>
      <c r="O37" s="40"/>
      <c r="P37" s="40"/>
    </row>
    <row r="38" spans="4:16" ht="12.75">
      <c r="D38" s="26"/>
      <c r="E38" s="26"/>
      <c r="G38" s="26"/>
      <c r="H38" s="26"/>
      <c r="I38" s="26"/>
      <c r="N38" s="26"/>
      <c r="O38" s="26"/>
      <c r="P38" s="26"/>
    </row>
    <row r="39" spans="4:16" ht="12.75">
      <c r="D39" s="26"/>
      <c r="E39" s="26"/>
      <c r="F39" s="26"/>
      <c r="G39" s="26"/>
      <c r="H39" s="26"/>
      <c r="I39" s="26"/>
      <c r="M39" s="26"/>
      <c r="N39" s="26"/>
      <c r="O39" s="26"/>
      <c r="P39" s="26"/>
    </row>
    <row r="40" spans="4:16" ht="12.75">
      <c r="D40" s="26"/>
      <c r="E40" s="26"/>
      <c r="F40" s="26"/>
      <c r="G40" s="26"/>
      <c r="H40" s="26"/>
      <c r="I40" s="26"/>
      <c r="N40" s="26"/>
      <c r="O40" s="26"/>
      <c r="P40" s="26"/>
    </row>
    <row r="41" spans="4:16" ht="18.75">
      <c r="D41" s="26"/>
      <c r="E41" s="26"/>
      <c r="F41" s="41" t="s">
        <v>25</v>
      </c>
      <c r="G41" s="26"/>
      <c r="H41" s="26"/>
      <c r="I41" s="26"/>
      <c r="N41" s="26"/>
      <c r="O41" s="26"/>
      <c r="P41" s="26"/>
    </row>
    <row r="42" ht="21">
      <c r="F42" s="42" t="s">
        <v>51</v>
      </c>
    </row>
    <row r="43" ht="21">
      <c r="F43" s="42" t="s">
        <v>44</v>
      </c>
    </row>
    <row r="44" spans="13:16" ht="12.75" customHeight="1">
      <c r="M44" s="40"/>
      <c r="N44" s="26"/>
      <c r="O44" s="26"/>
      <c r="P44" s="26"/>
    </row>
    <row r="45" spans="13:16" ht="12.75" customHeight="1">
      <c r="M45" s="43"/>
      <c r="N45" s="26"/>
      <c r="O45" s="26"/>
      <c r="P45" s="26"/>
    </row>
    <row r="46" spans="14:16" ht="12.75" customHeight="1">
      <c r="N46" s="26"/>
      <c r="O46" s="26"/>
      <c r="P46" s="26"/>
    </row>
    <row r="47" spans="14:16" ht="12.75" customHeight="1">
      <c r="N47" s="26"/>
      <c r="O47" s="26"/>
      <c r="P47" s="26"/>
    </row>
    <row r="48" spans="13:16" ht="12.75" customHeight="1">
      <c r="M48" s="26"/>
      <c r="N48" s="26"/>
      <c r="O48" s="26"/>
      <c r="P48" s="26"/>
    </row>
    <row r="49" spans="14:16" ht="12.75" customHeight="1">
      <c r="N49" s="26"/>
      <c r="O49" s="26"/>
      <c r="P49" s="26"/>
    </row>
    <row r="50" spans="14:16" ht="12.75" customHeight="1">
      <c r="N50" s="26"/>
      <c r="O50" s="26"/>
      <c r="P50" s="26"/>
    </row>
    <row r="51" spans="14:16" ht="12.75" customHeight="1">
      <c r="N51" s="26"/>
      <c r="O51" s="26"/>
      <c r="P51" s="26"/>
    </row>
    <row r="52" spans="14:16" ht="12.75" customHeight="1">
      <c r="N52" s="26"/>
      <c r="O52" s="26"/>
      <c r="P52" s="26"/>
    </row>
    <row r="53" spans="14:16" ht="12.75">
      <c r="N53" s="26"/>
      <c r="O53" s="26"/>
      <c r="P53" s="26"/>
    </row>
    <row r="55" spans="14:16" ht="12.75">
      <c r="N55" s="25"/>
      <c r="O55" s="25"/>
      <c r="P55" s="25"/>
    </row>
    <row r="86" ht="18.75">
      <c r="F86" s="44" t="s">
        <v>26</v>
      </c>
    </row>
    <row r="87" ht="21">
      <c r="F87" s="42" t="s">
        <v>52</v>
      </c>
    </row>
    <row r="88" ht="21">
      <c r="F88" s="42" t="s">
        <v>44</v>
      </c>
    </row>
  </sheetData>
  <sheetProtection/>
  <mergeCells count="14">
    <mergeCell ref="C2:I2"/>
    <mergeCell ref="C3:I3"/>
    <mergeCell ref="C5:C7"/>
    <mergeCell ref="D6:D7"/>
    <mergeCell ref="G6:G7"/>
    <mergeCell ref="G23:I23"/>
    <mergeCell ref="D23:F23"/>
    <mergeCell ref="D5:F5"/>
    <mergeCell ref="C19:I19"/>
    <mergeCell ref="C20:I20"/>
    <mergeCell ref="C21:I21"/>
    <mergeCell ref="C23:C25"/>
    <mergeCell ref="D24:D25"/>
    <mergeCell ref="G24:G25"/>
  </mergeCells>
  <printOptions horizontalCentered="1" verticalCentered="1"/>
  <pageMargins left="0.5905511811023623" right="0.3937007874015748" top="0.5905511811023623" bottom="0.3937007874015748" header="0" footer="0"/>
  <pageSetup horizontalDpi="600" verticalDpi="600" orientation="landscape"/>
  <rowBreaks count="2" manualBreakCount="2">
    <brk id="38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C36" sqref="C36:E40"/>
    </sheetView>
  </sheetViews>
  <sheetFormatPr defaultColWidth="24.375" defaultRowHeight="12.75"/>
  <cols>
    <col min="1" max="1" width="22.75390625" style="0" bestFit="1" customWidth="1"/>
    <col min="2" max="2" width="24.375" style="0" customWidth="1"/>
    <col min="3" max="3" width="22.875" style="0" bestFit="1" customWidth="1"/>
    <col min="4" max="4" width="18.625" style="0" bestFit="1" customWidth="1"/>
    <col min="5" max="5" width="20.875" style="0" bestFit="1" customWidth="1"/>
    <col min="6" max="6" width="24.375" style="0" customWidth="1"/>
    <col min="7" max="7" width="31.00390625" style="0" bestFit="1" customWidth="1"/>
  </cols>
  <sheetData>
    <row r="1" spans="1:5" ht="1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</row>
    <row r="2" spans="1:5" ht="30">
      <c r="A2" s="3" t="s">
        <v>29</v>
      </c>
      <c r="B2" s="5">
        <v>61898623.933</v>
      </c>
      <c r="C2" s="5">
        <v>59054578.433</v>
      </c>
      <c r="D2" s="5">
        <v>5710831.272</v>
      </c>
      <c r="E2" s="5">
        <v>181292.339</v>
      </c>
    </row>
    <row r="3" spans="1:5" ht="15">
      <c r="A3" s="3" t="s">
        <v>30</v>
      </c>
      <c r="B3" s="5">
        <v>5539404.527</v>
      </c>
      <c r="C3" s="5">
        <v>8003375.096</v>
      </c>
      <c r="D3" s="5">
        <v>653962.135</v>
      </c>
      <c r="E3" s="5">
        <v>25480.78</v>
      </c>
    </row>
    <row r="4" spans="1:5" ht="30">
      <c r="A4" s="3" t="s">
        <v>34</v>
      </c>
      <c r="B4" s="5">
        <v>1136752.799</v>
      </c>
      <c r="C4" s="5">
        <v>221343.894</v>
      </c>
      <c r="D4" s="5">
        <v>30569.488</v>
      </c>
      <c r="E4" s="5">
        <v>2244.233</v>
      </c>
    </row>
    <row r="5" spans="1:5" ht="15">
      <c r="A5" s="3" t="s">
        <v>33</v>
      </c>
      <c r="B5" s="5">
        <v>225531.758</v>
      </c>
      <c r="C5" s="5">
        <v>103662.563</v>
      </c>
      <c r="D5" s="5">
        <v>5247.668</v>
      </c>
      <c r="E5" s="5">
        <v>1977.412</v>
      </c>
    </row>
    <row r="6" spans="1:5" ht="15">
      <c r="A6" s="3" t="s">
        <v>31</v>
      </c>
      <c r="B6" s="5">
        <v>129770.435</v>
      </c>
      <c r="C6" s="5">
        <v>10703271.077</v>
      </c>
      <c r="D6" s="5">
        <v>850011.234</v>
      </c>
      <c r="E6" s="5">
        <v>48521.402</v>
      </c>
    </row>
    <row r="7" spans="1:5" ht="15">
      <c r="A7" s="3" t="s">
        <v>32</v>
      </c>
      <c r="B7" s="5">
        <v>4980.306</v>
      </c>
      <c r="C7" s="5">
        <v>1001979.854</v>
      </c>
      <c r="D7" s="5">
        <v>60758.364</v>
      </c>
      <c r="E7" s="5">
        <v>10155.27</v>
      </c>
    </row>
    <row r="8" spans="1:5" ht="15">
      <c r="A8" s="3" t="s">
        <v>41</v>
      </c>
      <c r="B8" s="5">
        <v>0.317</v>
      </c>
      <c r="C8" s="5">
        <v>1.805</v>
      </c>
      <c r="D8" s="5">
        <v>0.057</v>
      </c>
      <c r="E8" s="5">
        <v>0.005</v>
      </c>
    </row>
    <row r="10" spans="1:4" ht="12.75">
      <c r="A10" t="s">
        <v>46</v>
      </c>
      <c r="B10" t="s">
        <v>47</v>
      </c>
      <c r="C10" t="s">
        <v>48</v>
      </c>
      <c r="D10" t="s">
        <v>49</v>
      </c>
    </row>
    <row r="11" spans="1:7" ht="12.75">
      <c r="A11" t="s">
        <v>50</v>
      </c>
      <c r="B11" s="7">
        <v>0</v>
      </c>
      <c r="C11" s="7">
        <v>1357951.178</v>
      </c>
      <c r="D11" s="7">
        <v>0</v>
      </c>
      <c r="E11" s="7"/>
      <c r="F11" s="7"/>
      <c r="G11" s="7"/>
    </row>
    <row r="12" spans="1:7" ht="12.75">
      <c r="A12" t="s">
        <v>31</v>
      </c>
      <c r="B12" s="7">
        <v>542713.639</v>
      </c>
      <c r="C12" s="7">
        <v>4073321.902</v>
      </c>
      <c r="D12" s="7">
        <v>430159.874</v>
      </c>
      <c r="E12" s="7"/>
      <c r="F12" s="7"/>
      <c r="G12" s="7"/>
    </row>
    <row r="13" spans="1:7" ht="12.75">
      <c r="A13" t="s">
        <v>30</v>
      </c>
      <c r="B13" s="7">
        <v>1262436.647</v>
      </c>
      <c r="C13" s="7">
        <v>3048526.799</v>
      </c>
      <c r="D13" s="7">
        <v>116862.5688</v>
      </c>
      <c r="E13" s="7"/>
      <c r="F13" s="7"/>
      <c r="G13" s="7"/>
    </row>
    <row r="14" spans="1:7" ht="12.75">
      <c r="A14" t="s">
        <v>32</v>
      </c>
      <c r="B14" s="7">
        <v>1203.769</v>
      </c>
      <c r="C14" s="7">
        <v>80420.42</v>
      </c>
      <c r="D14" s="7">
        <v>2186.8332</v>
      </c>
      <c r="E14" s="7"/>
      <c r="F14" s="7"/>
      <c r="G14" s="7"/>
    </row>
    <row r="15" spans="1:7" ht="12.75">
      <c r="A15" t="s">
        <v>41</v>
      </c>
      <c r="B15" s="7">
        <v>27.71</v>
      </c>
      <c r="C15" s="7">
        <v>263.662</v>
      </c>
      <c r="D15" s="7">
        <v>0</v>
      </c>
      <c r="E15" s="7"/>
      <c r="F15" s="7"/>
      <c r="G15" s="7"/>
    </row>
    <row r="16" spans="1:7" ht="12.75">
      <c r="A16" t="s">
        <v>29</v>
      </c>
      <c r="B16" s="7">
        <v>51262267.477</v>
      </c>
      <c r="C16" s="7">
        <v>77176639.968</v>
      </c>
      <c r="D16" s="7">
        <v>2554111.2527</v>
      </c>
      <c r="E16" s="7"/>
      <c r="F16" s="7"/>
      <c r="G16" s="7"/>
    </row>
    <row r="17" spans="1:7" ht="12.75">
      <c r="A17" t="s">
        <v>34</v>
      </c>
      <c r="B17" s="7">
        <v>3E-09</v>
      </c>
      <c r="C17" s="7">
        <v>4E-09</v>
      </c>
      <c r="D17" s="7">
        <v>0</v>
      </c>
      <c r="E17" s="7"/>
      <c r="F17" s="7"/>
      <c r="G17" s="7"/>
    </row>
    <row r="18" spans="1:7" ht="12.75">
      <c r="A18" t="s">
        <v>33</v>
      </c>
      <c r="B18" s="7">
        <v>237.394</v>
      </c>
      <c r="C18" s="7">
        <v>9953.182</v>
      </c>
      <c r="D18" s="7">
        <v>10.914</v>
      </c>
      <c r="E18" s="7"/>
      <c r="F18" s="7"/>
      <c r="G18" s="7"/>
    </row>
    <row r="20" spans="1:4" ht="12.75">
      <c r="A20" t="s">
        <v>46</v>
      </c>
      <c r="B20" t="s">
        <v>47</v>
      </c>
      <c r="C20" t="s">
        <v>48</v>
      </c>
      <c r="D20" t="s">
        <v>49</v>
      </c>
    </row>
    <row r="21" spans="1:4" ht="12.75">
      <c r="A21" t="s">
        <v>50</v>
      </c>
      <c r="B21">
        <v>0</v>
      </c>
      <c r="C21" s="6">
        <v>249552.735</v>
      </c>
      <c r="D21">
        <v>0</v>
      </c>
    </row>
    <row r="22" spans="1:4" ht="12.75">
      <c r="A22" t="s">
        <v>31</v>
      </c>
      <c r="B22" s="6">
        <v>97023.264</v>
      </c>
      <c r="C22" s="6">
        <v>692843.907</v>
      </c>
      <c r="D22" s="6">
        <v>63442.5388</v>
      </c>
    </row>
    <row r="23" spans="1:4" ht="12.75">
      <c r="A23" t="s">
        <v>30</v>
      </c>
      <c r="B23" s="6">
        <v>294412.055</v>
      </c>
      <c r="C23" s="6">
        <v>657469.173</v>
      </c>
      <c r="D23" s="6">
        <v>24787.9014</v>
      </c>
    </row>
    <row r="24" spans="1:4" ht="12.75">
      <c r="A24" t="s">
        <v>32</v>
      </c>
      <c r="B24" s="6">
        <v>170.185</v>
      </c>
      <c r="C24" s="6">
        <v>16073.176</v>
      </c>
      <c r="D24" s="6">
        <v>211.0273</v>
      </c>
    </row>
    <row r="25" spans="1:4" ht="12.75">
      <c r="A25" t="s">
        <v>41</v>
      </c>
      <c r="B25" s="6">
        <v>1.98</v>
      </c>
      <c r="C25" s="6">
        <v>19.278</v>
      </c>
      <c r="D25">
        <v>0</v>
      </c>
    </row>
    <row r="26" spans="1:4" ht="12.75">
      <c r="A26" t="s">
        <v>29</v>
      </c>
      <c r="B26" s="6">
        <v>10086970.476</v>
      </c>
      <c r="C26" s="6">
        <v>13233537.433</v>
      </c>
      <c r="D26" s="6">
        <v>445803.1328</v>
      </c>
    </row>
    <row r="27" spans="1:4" ht="12.75">
      <c r="A27" t="s">
        <v>34</v>
      </c>
      <c r="B27" s="6">
        <v>0</v>
      </c>
      <c r="C27" s="6">
        <v>0</v>
      </c>
      <c r="D27" s="6">
        <v>0</v>
      </c>
    </row>
    <row r="28" spans="1:4" ht="12.75">
      <c r="A28" t="s">
        <v>33</v>
      </c>
      <c r="B28" s="6">
        <v>7.429</v>
      </c>
      <c r="C28" s="6">
        <v>2913.55</v>
      </c>
      <c r="D28" s="6">
        <v>104.75</v>
      </c>
    </row>
    <row r="29" spans="2:4" ht="12.75">
      <c r="B29" s="6"/>
      <c r="C29" s="6"/>
      <c r="D29" s="6"/>
    </row>
    <row r="30" spans="1:4" ht="12.75">
      <c r="A30" t="s">
        <v>46</v>
      </c>
      <c r="B30" t="s">
        <v>47</v>
      </c>
      <c r="C30" t="s">
        <v>48</v>
      </c>
      <c r="D30" t="s">
        <v>49</v>
      </c>
    </row>
    <row r="31" spans="1:4" ht="12.75">
      <c r="A31" t="s">
        <v>50</v>
      </c>
      <c r="B31" s="7">
        <f>B21+B11</f>
        <v>0</v>
      </c>
      <c r="C31" s="7">
        <f>C21+C11</f>
        <v>1607503.9130000002</v>
      </c>
      <c r="D31" s="7">
        <f>D21+D11</f>
        <v>0</v>
      </c>
    </row>
    <row r="32" spans="1:4" ht="12.75">
      <c r="A32" t="s">
        <v>41</v>
      </c>
      <c r="B32" s="7">
        <f>B25+B15</f>
        <v>29.69</v>
      </c>
      <c r="C32" s="7">
        <f>C25+C15</f>
        <v>282.94</v>
      </c>
      <c r="D32" s="7">
        <f>D25+D15</f>
        <v>0</v>
      </c>
    </row>
    <row r="33" spans="1:4" ht="12.75">
      <c r="A33" t="s">
        <v>33</v>
      </c>
      <c r="B33" s="7">
        <f>B28+B18</f>
        <v>244.823</v>
      </c>
      <c r="C33" s="7">
        <f>C28+C18</f>
        <v>12866.732</v>
      </c>
      <c r="D33" s="7">
        <f>D28+D18</f>
        <v>115.664</v>
      </c>
    </row>
    <row r="35" spans="1:5" ht="12.75">
      <c r="A35" s="1" t="s">
        <v>16</v>
      </c>
      <c r="B35" t="s">
        <v>29</v>
      </c>
      <c r="C35" s="7">
        <f>B26+B16</f>
        <v>61349237.952999994</v>
      </c>
      <c r="D35" s="7">
        <f>C26+C16</f>
        <v>90410177.401</v>
      </c>
      <c r="E35" s="7">
        <f>D26+D16</f>
        <v>2999914.3855</v>
      </c>
    </row>
    <row r="36" spans="1:5" ht="12.75">
      <c r="A36" s="1" t="s">
        <v>17</v>
      </c>
      <c r="B36" t="s">
        <v>30</v>
      </c>
      <c r="C36" s="7">
        <f>B23+B13</f>
        <v>1556848.702</v>
      </c>
      <c r="D36" s="7">
        <f>C23+C13</f>
        <v>3705995.972</v>
      </c>
      <c r="E36" s="7">
        <f>D23+D13</f>
        <v>141650.47019999998</v>
      </c>
    </row>
    <row r="37" spans="1:5" ht="12.75">
      <c r="A37" s="1" t="s">
        <v>19</v>
      </c>
      <c r="B37" t="s">
        <v>34</v>
      </c>
      <c r="C37" s="7">
        <f>B27+B17</f>
        <v>3E-09</v>
      </c>
      <c r="D37" s="7">
        <f>C27+C17</f>
        <v>4E-09</v>
      </c>
      <c r="E37" s="7">
        <f>D27+D17</f>
        <v>0</v>
      </c>
    </row>
    <row r="38" spans="1:5" ht="12.75">
      <c r="A38" s="1" t="s">
        <v>18</v>
      </c>
      <c r="B38" t="s">
        <v>31</v>
      </c>
      <c r="C38" s="7">
        <f>B22+B12</f>
        <v>639736.9029999999</v>
      </c>
      <c r="D38" s="7">
        <f>C22+C12</f>
        <v>4766165.808999999</v>
      </c>
      <c r="E38" s="7">
        <f>D22+D12</f>
        <v>493602.4128</v>
      </c>
    </row>
    <row r="39" spans="1:5" ht="12.75">
      <c r="A39" s="1" t="s">
        <v>27</v>
      </c>
      <c r="B39" t="s">
        <v>32</v>
      </c>
      <c r="C39" s="7">
        <f>B24+B14</f>
        <v>1373.954</v>
      </c>
      <c r="D39" s="7">
        <f>C24+C14</f>
        <v>96493.59599999999</v>
      </c>
      <c r="E39" s="7">
        <f>D24+D14</f>
        <v>2397.8605000000002</v>
      </c>
    </row>
    <row r="40" spans="1:5" ht="12.75">
      <c r="A40" s="1" t="s">
        <v>20</v>
      </c>
      <c r="B40" t="s">
        <v>33</v>
      </c>
      <c r="C40" s="7">
        <f>B31+B32+B33</f>
        <v>274.51300000000003</v>
      </c>
      <c r="D40" s="7">
        <f>C31+C32+C33</f>
        <v>1620653.5850000002</v>
      </c>
      <c r="E40" s="7">
        <f>D31+D32+D33</f>
        <v>115.664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TECMAR</cp:lastModifiedBy>
  <cp:lastPrinted>2021-02-15T13:26:39Z</cp:lastPrinted>
  <dcterms:created xsi:type="dcterms:W3CDTF">2019-03-12T18:59:13Z</dcterms:created>
  <dcterms:modified xsi:type="dcterms:W3CDTF">2023-07-03T18:50:31Z</dcterms:modified>
  <cp:category/>
  <cp:version/>
  <cp:contentType/>
  <cp:contentStatus/>
</cp:coreProperties>
</file>