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501" yWindow="105" windowWidth="12120" windowHeight="7815" activeTab="0"/>
  </bookViews>
  <sheets>
    <sheet name="cuadro4.3" sheetId="1" r:id="rId1"/>
  </sheets>
  <definedNames>
    <definedName name="_xlnm.Print_Area" localSheetId="0">'cuadro4.3'!$I$18:$M$26</definedName>
  </definedNames>
  <calcPr fullCalcOnLoad="1"/>
</workbook>
</file>

<file path=xl/sharedStrings.xml><?xml version="1.0" encoding="utf-8"?>
<sst xmlns="http://schemas.openxmlformats.org/spreadsheetml/2006/main" count="63" uniqueCount="31">
  <si>
    <t>CONTINENTE</t>
  </si>
  <si>
    <t>TOTAL</t>
  </si>
  <si>
    <t>ASIA</t>
  </si>
  <si>
    <t>EUROPA</t>
  </si>
  <si>
    <t>OTROS</t>
  </si>
  <si>
    <t>FOB</t>
  </si>
  <si>
    <t>GRAFICO 14</t>
  </si>
  <si>
    <t>Fuente: Servicio Nacional de Aduanas</t>
  </si>
  <si>
    <t>Asia</t>
  </si>
  <si>
    <t>Europa</t>
  </si>
  <si>
    <t>Oceanía</t>
  </si>
  <si>
    <t>Rancho Naves</t>
  </si>
  <si>
    <t>Otros países no clasificados</t>
  </si>
  <si>
    <t>Total</t>
  </si>
  <si>
    <t>Tonelaje</t>
  </si>
  <si>
    <t>Flete</t>
  </si>
  <si>
    <t>Norteamérica</t>
  </si>
  <si>
    <t>África</t>
  </si>
  <si>
    <t>EXPORTACIÓN</t>
  </si>
  <si>
    <t>IMPORTACIÓN</t>
  </si>
  <si>
    <t>Sudamérica</t>
  </si>
  <si>
    <t>Centro América</t>
  </si>
  <si>
    <t>4.3.- Tonelaje, FOB, flete exportado e importado según continente de destino y origen</t>
  </si>
  <si>
    <t>(Valor FOB-flete en miles de US$)</t>
  </si>
  <si>
    <t>SUD Y CENTRO AMÉRICA</t>
  </si>
  <si>
    <t>ÁFRICA</t>
  </si>
  <si>
    <t>NORTEAMÉRICA</t>
  </si>
  <si>
    <t>ÁSIA Y OCEANÍA</t>
  </si>
  <si>
    <t>AMÉRICA</t>
  </si>
  <si>
    <t>OCEANÍA</t>
  </si>
  <si>
    <t xml:space="preserve">   Año 2017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</si>
</sst>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&quot;Ch&quot;\$&quot;&quot;#.##000;&quot;Ch&quot;\$&quot; -&quot;#.##000"/>
    <numFmt numFmtId="199" formatCode="#,##0.0"/>
    <numFmt numFmtId="200" formatCode="_(* #,##0.0_);_(* \(#,##0.0\);_(* &quot;-&quot;_);_(@_)"/>
    <numFmt numFmtId="201" formatCode="_(* #,##0.00_);_(* \(#,##0.00\);_(* &quot;-&quot;_);_(@_)"/>
    <numFmt numFmtId="202" formatCode="0.0%"/>
  </numFmts>
  <fonts count="4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Geneva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1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b/>
      <sz val="16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" fontId="0" fillId="0" borderId="0" applyFont="0" applyFill="0" applyBorder="0" applyAlignment="0" applyProtection="0"/>
    <xf numFmtId="169" fontId="6" fillId="0" borderId="0" applyFont="0" applyFill="0" applyBorder="0" applyAlignment="0" applyProtection="0"/>
    <xf numFmtId="197" fontId="0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2">
    <xf numFmtId="0" fontId="0" fillId="0" borderId="0" xfId="0" applyAlignment="1">
      <alignment/>
    </xf>
    <xf numFmtId="169" fontId="4" fillId="0" borderId="0" xfId="0" applyNumberFormat="1" applyFont="1" applyAlignment="1">
      <alignment/>
    </xf>
    <xf numFmtId="0" fontId="5" fillId="0" borderId="0" xfId="0" applyFont="1" applyAlignment="1">
      <alignment/>
    </xf>
    <xf numFmtId="169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69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169" fontId="5" fillId="0" borderId="0" xfId="0" applyNumberFormat="1" applyFont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1" fontId="5" fillId="0" borderId="10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202" fontId="9" fillId="0" borderId="0" xfId="0" applyNumberFormat="1" applyFont="1" applyAlignment="1">
      <alignment vertical="center"/>
    </xf>
    <xf numFmtId="202" fontId="0" fillId="0" borderId="0" xfId="0" applyNumberFormat="1" applyFont="1" applyAlignment="1">
      <alignment vertical="center"/>
    </xf>
    <xf numFmtId="202" fontId="5" fillId="0" borderId="0" xfId="0" applyNumberFormat="1" applyFont="1" applyAlignment="1">
      <alignment/>
    </xf>
    <xf numFmtId="202" fontId="5" fillId="0" borderId="0" xfId="0" applyNumberFormat="1" applyFont="1" applyAlignment="1">
      <alignment vertical="center"/>
    </xf>
    <xf numFmtId="202" fontId="4" fillId="0" borderId="0" xfId="0" applyNumberFormat="1" applyFont="1" applyAlignment="1">
      <alignment/>
    </xf>
    <xf numFmtId="202" fontId="11" fillId="0" borderId="0" xfId="0" applyNumberFormat="1" applyFont="1" applyAlignment="1">
      <alignment/>
    </xf>
    <xf numFmtId="0" fontId="8" fillId="0" borderId="0" xfId="0" applyFont="1" applyAlignment="1">
      <alignment horizontal="center" vertical="center"/>
    </xf>
    <xf numFmtId="169" fontId="8" fillId="0" borderId="0" xfId="0" applyNumberFormat="1" applyFont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Tonelaje exportado e importado según continente destino y origen
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Año 2017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11"/>
          <c:w val="0.953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'cuadro4.3'!$J$5</c:f>
              <c:strCache>
                <c:ptCount val="1"/>
                <c:pt idx="0">
                  <c:v>EXPORTACIÓN</c:v>
                </c:pt>
              </c:strCache>
            </c:strRef>
          </c:tx>
          <c:spPr>
            <a:gradFill rotWithShape="1">
              <a:gsLst>
                <a:gs pos="0">
                  <a:srgbClr val="760000"/>
                </a:gs>
                <a:gs pos="50000">
                  <a:srgbClr val="FF0000"/>
                </a:gs>
                <a:gs pos="100000">
                  <a:srgbClr val="76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'cuadro4.3'!$I$6:$I$11</c:f>
              <c:strCache/>
            </c:strRef>
          </c:cat>
          <c:val>
            <c:numRef>
              <c:f>'cuadro4.3'!$J$6:$J$11</c:f>
              <c:numCache/>
            </c:numRef>
          </c:val>
        </c:ser>
        <c:ser>
          <c:idx val="1"/>
          <c:order val="1"/>
          <c:tx>
            <c:strRef>
              <c:f>'cuadro4.3'!$K$5</c:f>
              <c:strCache>
                <c:ptCount val="1"/>
                <c:pt idx="0">
                  <c:v>IMPORTACIÓN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'cuadro4.3'!$I$6:$I$11</c:f>
              <c:strCache/>
            </c:strRef>
          </c:cat>
          <c:val>
            <c:numRef>
              <c:f>'cuadro4.3'!$K$6:$K$11</c:f>
              <c:numCache/>
            </c:numRef>
          </c:val>
        </c:ser>
        <c:axId val="1093194"/>
        <c:axId val="9838747"/>
      </c:barChart>
      <c:catAx>
        <c:axId val="10931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9838747"/>
        <c:crosses val="autoZero"/>
        <c:auto val="0"/>
        <c:lblOffset val="100"/>
        <c:tickLblSkip val="1"/>
        <c:noMultiLvlLbl val="0"/>
      </c:catAx>
      <c:valAx>
        <c:axId val="9838747"/>
        <c:scaling>
          <c:orientation val="minMax"/>
          <c:max val="45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TONELADAS</a:t>
                </a:r>
              </a:p>
            </c:rich>
          </c:tx>
          <c:layout>
            <c:manualLayout>
              <c:xMode val="factor"/>
              <c:yMode val="factor"/>
              <c:x val="-0.02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3194"/>
        <c:crossesAt val="1"/>
        <c:crossBetween val="between"/>
        <c:dispUnits/>
        <c:majorUnit val="50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15"/>
          <c:y val="0.938"/>
          <c:w val="0.41125"/>
          <c:h val="0.05075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41</xdr:row>
      <xdr:rowOff>0</xdr:rowOff>
    </xdr:from>
    <xdr:to>
      <xdr:col>10</xdr:col>
      <xdr:colOff>409575</xdr:colOff>
      <xdr:row>71</xdr:row>
      <xdr:rowOff>19050</xdr:rowOff>
    </xdr:to>
    <xdr:graphicFrame>
      <xdr:nvGraphicFramePr>
        <xdr:cNvPr id="1" name="Chart 1"/>
        <xdr:cNvGraphicFramePr/>
      </xdr:nvGraphicFramePr>
      <xdr:xfrm>
        <a:off x="914400" y="6086475"/>
        <a:ext cx="98298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3"/>
  <sheetViews>
    <sheetView showGridLines="0" tabSelected="1" zoomScale="82" zoomScaleNormal="82" zoomScalePageLayoutView="0" workbookViewId="0" topLeftCell="A1">
      <selection activeCell="S52" sqref="S52"/>
    </sheetView>
  </sheetViews>
  <sheetFormatPr defaultColWidth="11.00390625" defaultRowHeight="12.75"/>
  <cols>
    <col min="1" max="1" width="11.375" style="2" customWidth="1"/>
    <col min="2" max="2" width="16.875" style="2" customWidth="1"/>
    <col min="3" max="3" width="18.625" style="2" customWidth="1"/>
    <col min="4" max="4" width="15.25390625" style="3" bestFit="1" customWidth="1"/>
    <col min="5" max="5" width="15.125" style="3" bestFit="1" customWidth="1"/>
    <col min="6" max="6" width="21.25390625" style="3" customWidth="1"/>
    <col min="7" max="7" width="1.37890625" style="2" customWidth="1"/>
    <col min="8" max="8" width="6.75390625" style="2" customWidth="1"/>
    <col min="9" max="9" width="13.75390625" style="2" customWidth="1"/>
    <col min="10" max="10" width="15.25390625" style="2" customWidth="1"/>
    <col min="11" max="11" width="14.25390625" style="2" customWidth="1"/>
    <col min="12" max="12" width="2.00390625" style="2" hidden="1" customWidth="1"/>
    <col min="13" max="13" width="10.125" style="32" customWidth="1"/>
    <col min="14" max="16384" width="11.375" style="2" customWidth="1"/>
  </cols>
  <sheetData>
    <row r="1" spans="2:14" s="13" customFormat="1" ht="14.25" customHeight="1">
      <c r="B1" s="36" t="s">
        <v>22</v>
      </c>
      <c r="C1" s="36"/>
      <c r="D1" s="36"/>
      <c r="E1" s="36"/>
      <c r="F1" s="36"/>
      <c r="L1" s="14"/>
      <c r="M1" s="30"/>
      <c r="N1" s="14"/>
    </row>
    <row r="2" spans="2:14" s="13" customFormat="1" ht="14.25" customHeight="1">
      <c r="B2" s="37" t="s">
        <v>30</v>
      </c>
      <c r="C2" s="37"/>
      <c r="D2" s="37"/>
      <c r="E2" s="37"/>
      <c r="F2" s="37"/>
      <c r="L2" s="14"/>
      <c r="M2" s="30"/>
      <c r="N2" s="14"/>
    </row>
    <row r="3" spans="2:14" s="11" customFormat="1" ht="10.5" customHeight="1">
      <c r="B3" s="38" t="s">
        <v>23</v>
      </c>
      <c r="C3" s="38"/>
      <c r="D3" s="38"/>
      <c r="E3" s="38"/>
      <c r="F3" s="38"/>
      <c r="L3" s="12"/>
      <c r="M3" s="31"/>
      <c r="N3" s="12"/>
    </row>
    <row r="4" ht="3.75" customHeight="1"/>
    <row r="5" spans="2:13" s="10" customFormat="1" ht="13.5" customHeight="1">
      <c r="B5" s="22" t="s">
        <v>0</v>
      </c>
      <c r="C5" s="22"/>
      <c r="D5" s="21" t="s">
        <v>18</v>
      </c>
      <c r="E5" s="21" t="s">
        <v>19</v>
      </c>
      <c r="F5" s="21" t="s">
        <v>1</v>
      </c>
      <c r="I5" s="8"/>
      <c r="J5" s="8" t="s">
        <v>18</v>
      </c>
      <c r="K5" s="8" t="s">
        <v>19</v>
      </c>
      <c r="L5" s="8"/>
      <c r="M5" s="33"/>
    </row>
    <row r="6" spans="2:13" s="8" customFormat="1" ht="11.25" customHeight="1">
      <c r="B6" s="23"/>
      <c r="C6" s="19" t="s">
        <v>14</v>
      </c>
      <c r="D6" s="28">
        <v>38898025</v>
      </c>
      <c r="E6" s="28">
        <v>8440656</v>
      </c>
      <c r="F6" s="29">
        <f aca="true" t="shared" si="0" ref="F6:F32">SUM(D6:E6)</f>
        <v>47338681</v>
      </c>
      <c r="I6" s="9" t="s">
        <v>2</v>
      </c>
      <c r="J6" s="9">
        <f>D6</f>
        <v>38898025</v>
      </c>
      <c r="K6" s="9">
        <f>E6</f>
        <v>8440656</v>
      </c>
      <c r="M6" s="33"/>
    </row>
    <row r="7" spans="2:13" s="8" customFormat="1" ht="11.25" customHeight="1">
      <c r="B7" s="24" t="s">
        <v>8</v>
      </c>
      <c r="C7" s="19" t="s">
        <v>5</v>
      </c>
      <c r="D7" s="28">
        <v>32341225</v>
      </c>
      <c r="E7" s="28">
        <v>16279399</v>
      </c>
      <c r="F7" s="29">
        <f t="shared" si="0"/>
        <v>48620624</v>
      </c>
      <c r="I7" s="9" t="s">
        <v>28</v>
      </c>
      <c r="J7" s="9">
        <f>D12+D9+D21</f>
        <v>15864301</v>
      </c>
      <c r="K7" s="9">
        <f>E12+E9+E21</f>
        <v>40551733</v>
      </c>
      <c r="M7" s="33"/>
    </row>
    <row r="8" spans="2:13" s="8" customFormat="1" ht="11.25" customHeight="1">
      <c r="B8" s="24"/>
      <c r="C8" s="19" t="s">
        <v>15</v>
      </c>
      <c r="D8" s="28">
        <v>642564</v>
      </c>
      <c r="E8" s="28">
        <v>818942</v>
      </c>
      <c r="F8" s="29">
        <f t="shared" si="0"/>
        <v>1461506</v>
      </c>
      <c r="I8" s="9" t="s">
        <v>3</v>
      </c>
      <c r="J8" s="9">
        <f>D15</f>
        <v>5606182</v>
      </c>
      <c r="K8" s="9">
        <f>E15</f>
        <v>2741136</v>
      </c>
      <c r="M8" s="33"/>
    </row>
    <row r="9" spans="2:13" s="8" customFormat="1" ht="11.25" customHeight="1">
      <c r="B9" s="25"/>
      <c r="C9" s="19" t="s">
        <v>14</v>
      </c>
      <c r="D9" s="28">
        <v>5431404</v>
      </c>
      <c r="E9" s="28">
        <v>26038696</v>
      </c>
      <c r="F9" s="29">
        <f t="shared" si="0"/>
        <v>31470100</v>
      </c>
      <c r="I9" s="9" t="s">
        <v>29</v>
      </c>
      <c r="J9" s="9">
        <f>D24</f>
        <v>332810</v>
      </c>
      <c r="K9" s="9">
        <f>E24</f>
        <v>2400295</v>
      </c>
      <c r="M9" s="33"/>
    </row>
    <row r="10" spans="2:13" s="8" customFormat="1" ht="11.25" customHeight="1">
      <c r="B10" s="24" t="s">
        <v>20</v>
      </c>
      <c r="C10" s="19" t="s">
        <v>5</v>
      </c>
      <c r="D10" s="28">
        <v>5374987</v>
      </c>
      <c r="E10" s="28">
        <v>8043039</v>
      </c>
      <c r="F10" s="29">
        <f t="shared" si="0"/>
        <v>13418026</v>
      </c>
      <c r="I10" s="9" t="s">
        <v>25</v>
      </c>
      <c r="J10" s="9">
        <f>D18</f>
        <v>306361</v>
      </c>
      <c r="K10" s="9">
        <f>E18</f>
        <v>104164</v>
      </c>
      <c r="M10" s="33"/>
    </row>
    <row r="11" spans="2:13" s="8" customFormat="1" ht="11.25" customHeight="1">
      <c r="B11" s="24"/>
      <c r="C11" s="19" t="s">
        <v>15</v>
      </c>
      <c r="D11" s="28">
        <v>126340</v>
      </c>
      <c r="E11" s="28">
        <v>545047</v>
      </c>
      <c r="F11" s="29">
        <f t="shared" si="0"/>
        <v>671387</v>
      </c>
      <c r="I11" s="9" t="s">
        <v>4</v>
      </c>
      <c r="J11" s="9">
        <f>D27+D30</f>
        <v>295447</v>
      </c>
      <c r="K11" s="9">
        <f>E27+E30</f>
        <v>30022</v>
      </c>
      <c r="M11" s="33"/>
    </row>
    <row r="12" spans="2:13" s="8" customFormat="1" ht="11.25" customHeight="1">
      <c r="B12" s="25"/>
      <c r="C12" s="19" t="s">
        <v>14</v>
      </c>
      <c r="D12" s="28">
        <v>9730678</v>
      </c>
      <c r="E12" s="28">
        <v>14342569</v>
      </c>
      <c r="F12" s="29">
        <f t="shared" si="0"/>
        <v>24073247</v>
      </c>
      <c r="I12" s="9" t="s">
        <v>1</v>
      </c>
      <c r="J12" s="9">
        <f>SUM(J6:J11)</f>
        <v>61303126</v>
      </c>
      <c r="K12" s="9">
        <f>SUM(K6:K11)</f>
        <v>54268006</v>
      </c>
      <c r="M12" s="33"/>
    </row>
    <row r="13" spans="2:13" s="8" customFormat="1" ht="11.25" customHeight="1">
      <c r="B13" s="24" t="s">
        <v>16</v>
      </c>
      <c r="C13" s="19" t="s">
        <v>5</v>
      </c>
      <c r="D13" s="28">
        <v>9765702</v>
      </c>
      <c r="E13" s="28">
        <v>10619779</v>
      </c>
      <c r="F13" s="29">
        <f t="shared" si="0"/>
        <v>20385481</v>
      </c>
      <c r="M13" s="33"/>
    </row>
    <row r="14" spans="2:13" s="8" customFormat="1" ht="11.25" customHeight="1">
      <c r="B14" s="24"/>
      <c r="C14" s="19" t="s">
        <v>15</v>
      </c>
      <c r="D14" s="28">
        <v>418373</v>
      </c>
      <c r="E14" s="28">
        <v>590118</v>
      </c>
      <c r="F14" s="29">
        <f t="shared" si="0"/>
        <v>1008491</v>
      </c>
      <c r="I14" s="9"/>
      <c r="M14" s="33"/>
    </row>
    <row r="15" spans="2:13" s="8" customFormat="1" ht="11.25" customHeight="1">
      <c r="B15" s="25"/>
      <c r="C15" s="19" t="s">
        <v>14</v>
      </c>
      <c r="D15" s="28">
        <v>5606182</v>
      </c>
      <c r="E15" s="28">
        <v>2741136</v>
      </c>
      <c r="F15" s="29">
        <f t="shared" si="0"/>
        <v>8347318</v>
      </c>
      <c r="I15" s="9"/>
      <c r="M15" s="33"/>
    </row>
    <row r="16" spans="2:13" s="8" customFormat="1" ht="11.25" customHeight="1">
      <c r="B16" s="24" t="s">
        <v>9</v>
      </c>
      <c r="C16" s="19" t="s">
        <v>5</v>
      </c>
      <c r="D16" s="28">
        <v>9212069</v>
      </c>
      <c r="E16" s="28">
        <v>7473721</v>
      </c>
      <c r="F16" s="29">
        <f t="shared" si="0"/>
        <v>16685790</v>
      </c>
      <c r="I16" s="9"/>
      <c r="M16" s="33"/>
    </row>
    <row r="17" spans="2:13" s="8" customFormat="1" ht="11.25" customHeight="1">
      <c r="B17" s="24"/>
      <c r="C17" s="19" t="s">
        <v>15</v>
      </c>
      <c r="D17" s="28">
        <v>299101</v>
      </c>
      <c r="E17" s="28">
        <v>278135</v>
      </c>
      <c r="F17" s="29">
        <f t="shared" si="0"/>
        <v>577236</v>
      </c>
      <c r="I17" s="9"/>
      <c r="M17" s="33"/>
    </row>
    <row r="18" spans="2:13" s="8" customFormat="1" ht="11.25" customHeight="1">
      <c r="B18" s="25"/>
      <c r="C18" s="19" t="s">
        <v>14</v>
      </c>
      <c r="D18" s="28">
        <v>306361</v>
      </c>
      <c r="E18" s="28">
        <v>104164</v>
      </c>
      <c r="F18" s="29">
        <f t="shared" si="0"/>
        <v>410525</v>
      </c>
      <c r="I18" s="8" t="s">
        <v>27</v>
      </c>
      <c r="K18" s="9">
        <f>F6+F24</f>
        <v>50071786</v>
      </c>
      <c r="M18" s="33">
        <f aca="true" t="shared" si="1" ref="M18:M23">K18/$K$23</f>
        <v>0.4344787013807192</v>
      </c>
    </row>
    <row r="19" spans="2:13" s="8" customFormat="1" ht="11.25" customHeight="1">
      <c r="B19" s="24" t="s">
        <v>17</v>
      </c>
      <c r="C19" s="19" t="s">
        <v>5</v>
      </c>
      <c r="D19" s="28">
        <v>202028</v>
      </c>
      <c r="E19" s="28">
        <v>110028</v>
      </c>
      <c r="F19" s="29">
        <f t="shared" si="0"/>
        <v>312056</v>
      </c>
      <c r="I19" s="9" t="s">
        <v>26</v>
      </c>
      <c r="K19" s="9">
        <f>F12</f>
        <v>24073247</v>
      </c>
      <c r="M19" s="33">
        <f t="shared" si="1"/>
        <v>0.2088863595673878</v>
      </c>
    </row>
    <row r="20" spans="2:13" s="8" customFormat="1" ht="11.25" customHeight="1">
      <c r="B20" s="24"/>
      <c r="C20" s="19" t="s">
        <v>15</v>
      </c>
      <c r="D20" s="28">
        <v>9502</v>
      </c>
      <c r="E20" s="28">
        <v>7710</v>
      </c>
      <c r="F20" s="29">
        <f t="shared" si="0"/>
        <v>17212</v>
      </c>
      <c r="I20" s="9" t="s">
        <v>3</v>
      </c>
      <c r="K20" s="18">
        <f>F15</f>
        <v>8347318</v>
      </c>
      <c r="M20" s="33">
        <f t="shared" si="1"/>
        <v>0.07243064756371786</v>
      </c>
    </row>
    <row r="21" spans="2:13" s="8" customFormat="1" ht="11.25" customHeight="1">
      <c r="B21" s="25"/>
      <c r="C21" s="19" t="s">
        <v>14</v>
      </c>
      <c r="D21" s="28">
        <v>702219</v>
      </c>
      <c r="E21" s="28">
        <v>170468</v>
      </c>
      <c r="F21" s="29">
        <f t="shared" si="0"/>
        <v>872687</v>
      </c>
      <c r="I21" s="9" t="s">
        <v>25</v>
      </c>
      <c r="K21" s="18">
        <f>F18</f>
        <v>410525</v>
      </c>
      <c r="M21" s="33">
        <f t="shared" si="1"/>
        <v>0.0035621730945311148</v>
      </c>
    </row>
    <row r="22" spans="2:13" s="8" customFormat="1" ht="11.25" customHeight="1">
      <c r="B22" s="24" t="s">
        <v>21</v>
      </c>
      <c r="C22" s="19" t="s">
        <v>5</v>
      </c>
      <c r="D22" s="28">
        <v>776131</v>
      </c>
      <c r="E22" s="28">
        <v>137158</v>
      </c>
      <c r="F22" s="29">
        <f t="shared" si="0"/>
        <v>913289</v>
      </c>
      <c r="I22" s="9" t="s">
        <v>24</v>
      </c>
      <c r="K22" s="18">
        <f>F9+F21</f>
        <v>32342787</v>
      </c>
      <c r="M22" s="33">
        <f t="shared" si="1"/>
        <v>0.280642118393644</v>
      </c>
    </row>
    <row r="23" spans="2:13" s="8" customFormat="1" ht="11.25" customHeight="1">
      <c r="B23" s="24"/>
      <c r="C23" s="19" t="s">
        <v>15</v>
      </c>
      <c r="D23" s="28">
        <v>33589</v>
      </c>
      <c r="E23" s="28">
        <v>6016</v>
      </c>
      <c r="F23" s="29">
        <f t="shared" si="0"/>
        <v>39605</v>
      </c>
      <c r="I23" s="9"/>
      <c r="K23" s="9">
        <f>SUM(K18:K22)</f>
        <v>115245663</v>
      </c>
      <c r="M23" s="33">
        <f t="shared" si="1"/>
        <v>1</v>
      </c>
    </row>
    <row r="24" spans="2:13" s="8" customFormat="1" ht="11.25" customHeight="1">
      <c r="B24" s="25"/>
      <c r="C24" s="19" t="s">
        <v>14</v>
      </c>
      <c r="D24" s="28">
        <v>332810</v>
      </c>
      <c r="E24" s="28">
        <v>2400295</v>
      </c>
      <c r="F24" s="29">
        <f t="shared" si="0"/>
        <v>2733105</v>
      </c>
      <c r="I24" s="9"/>
      <c r="K24" s="18">
        <f>F27</f>
        <v>283716</v>
      </c>
      <c r="M24" s="33"/>
    </row>
    <row r="25" spans="2:13" s="8" customFormat="1" ht="11.25" customHeight="1">
      <c r="B25" s="24" t="s">
        <v>10</v>
      </c>
      <c r="C25" s="19" t="s">
        <v>5</v>
      </c>
      <c r="D25" s="28">
        <v>351464</v>
      </c>
      <c r="E25" s="28">
        <v>516523</v>
      </c>
      <c r="F25" s="29">
        <f t="shared" si="0"/>
        <v>867987</v>
      </c>
      <c r="I25" s="9"/>
      <c r="K25" s="18">
        <f>F30</f>
        <v>41753</v>
      </c>
      <c r="M25" s="33"/>
    </row>
    <row r="26" spans="2:13" s="8" customFormat="1" ht="11.25" customHeight="1">
      <c r="B26" s="24"/>
      <c r="C26" s="19" t="s">
        <v>15</v>
      </c>
      <c r="D26" s="28">
        <v>24465</v>
      </c>
      <c r="E26" s="28">
        <v>34623</v>
      </c>
      <c r="F26" s="29">
        <f t="shared" si="0"/>
        <v>59088</v>
      </c>
      <c r="I26" s="9"/>
      <c r="K26" s="9">
        <f>SUM(K23:K25)</f>
        <v>115571132</v>
      </c>
      <c r="M26" s="33"/>
    </row>
    <row r="27" spans="2:13" s="8" customFormat="1" ht="11.25" customHeight="1">
      <c r="B27" s="25"/>
      <c r="C27" s="19" t="s">
        <v>14</v>
      </c>
      <c r="D27" s="28">
        <v>283716</v>
      </c>
      <c r="E27" s="28">
        <v>0</v>
      </c>
      <c r="F27" s="29">
        <f t="shared" si="0"/>
        <v>283716</v>
      </c>
      <c r="I27" s="9"/>
      <c r="M27" s="33"/>
    </row>
    <row r="28" spans="2:13" s="8" customFormat="1" ht="11.25" customHeight="1">
      <c r="B28" s="24" t="s">
        <v>11</v>
      </c>
      <c r="C28" s="19" t="s">
        <v>5</v>
      </c>
      <c r="D28" s="28">
        <v>147589</v>
      </c>
      <c r="E28" s="28">
        <v>0</v>
      </c>
      <c r="F28" s="29">
        <f t="shared" si="0"/>
        <v>147589</v>
      </c>
      <c r="I28" s="9"/>
      <c r="M28" s="33"/>
    </row>
    <row r="29" spans="2:13" s="8" customFormat="1" ht="11.25" customHeight="1">
      <c r="B29" s="24"/>
      <c r="C29" s="19" t="s">
        <v>15</v>
      </c>
      <c r="D29" s="28">
        <v>0</v>
      </c>
      <c r="E29" s="28">
        <v>0</v>
      </c>
      <c r="F29" s="29">
        <f t="shared" si="0"/>
        <v>0</v>
      </c>
      <c r="I29" s="9"/>
      <c r="M29" s="33"/>
    </row>
    <row r="30" spans="2:13" s="8" customFormat="1" ht="11.25" customHeight="1">
      <c r="B30" s="39" t="s">
        <v>12</v>
      </c>
      <c r="C30" s="19" t="s">
        <v>14</v>
      </c>
      <c r="D30" s="28">
        <v>11731</v>
      </c>
      <c r="E30" s="28">
        <v>30022</v>
      </c>
      <c r="F30" s="29">
        <f t="shared" si="0"/>
        <v>41753</v>
      </c>
      <c r="I30" s="9"/>
      <c r="M30" s="33"/>
    </row>
    <row r="31" spans="2:13" s="8" customFormat="1" ht="11.25" customHeight="1">
      <c r="B31" s="40"/>
      <c r="C31" s="19" t="s">
        <v>5</v>
      </c>
      <c r="D31" s="28">
        <v>16742</v>
      </c>
      <c r="E31" s="28">
        <v>365478</v>
      </c>
      <c r="F31" s="29">
        <f t="shared" si="0"/>
        <v>382220</v>
      </c>
      <c r="I31" s="9"/>
      <c r="M31" s="33"/>
    </row>
    <row r="32" spans="2:13" s="8" customFormat="1" ht="11.25" customHeight="1">
      <c r="B32" s="41"/>
      <c r="C32" s="19" t="s">
        <v>15</v>
      </c>
      <c r="D32" s="28">
        <v>447</v>
      </c>
      <c r="E32" s="28">
        <v>7207</v>
      </c>
      <c r="F32" s="29">
        <f t="shared" si="0"/>
        <v>7654</v>
      </c>
      <c r="I32" s="9"/>
      <c r="M32" s="33"/>
    </row>
    <row r="33" spans="2:13" s="4" customFormat="1" ht="13.5" customHeight="1">
      <c r="B33" s="25"/>
      <c r="C33" s="20" t="s">
        <v>14</v>
      </c>
      <c r="D33" s="29">
        <f aca="true" t="shared" si="2" ref="D33:F35">SUM(D6+D12+D9+D15+D18+D24+D21+D27+D30)</f>
        <v>61303126</v>
      </c>
      <c r="E33" s="29">
        <f t="shared" si="2"/>
        <v>54268006</v>
      </c>
      <c r="F33" s="29">
        <f t="shared" si="2"/>
        <v>115571132</v>
      </c>
      <c r="M33" s="34"/>
    </row>
    <row r="34" spans="2:13" s="4" customFormat="1" ht="13.5" customHeight="1">
      <c r="B34" s="26" t="s">
        <v>13</v>
      </c>
      <c r="C34" s="20" t="s">
        <v>5</v>
      </c>
      <c r="D34" s="29">
        <f t="shared" si="2"/>
        <v>58187937</v>
      </c>
      <c r="E34" s="29">
        <f t="shared" si="2"/>
        <v>43545125</v>
      </c>
      <c r="F34" s="29">
        <f t="shared" si="2"/>
        <v>101733062</v>
      </c>
      <c r="I34" s="2"/>
      <c r="M34" s="34"/>
    </row>
    <row r="35" spans="2:13" s="4" customFormat="1" ht="13.5" customHeight="1">
      <c r="B35" s="27"/>
      <c r="C35" s="20" t="s">
        <v>15</v>
      </c>
      <c r="D35" s="29">
        <f>SUM(D8+D14+D11+D17+D20+D26+D23+D29+D32)</f>
        <v>1554381</v>
      </c>
      <c r="E35" s="29">
        <f t="shared" si="2"/>
        <v>2287798</v>
      </c>
      <c r="F35" s="29">
        <f t="shared" si="2"/>
        <v>3842179</v>
      </c>
      <c r="I35" s="2"/>
      <c r="J35" s="2"/>
      <c r="K35" s="2"/>
      <c r="M35" s="34"/>
    </row>
    <row r="36" spans="2:6" ht="13.5" customHeight="1">
      <c r="B36" s="5"/>
      <c r="C36" s="5"/>
      <c r="D36" s="5"/>
      <c r="E36" s="5"/>
      <c r="F36" s="5"/>
    </row>
    <row r="37" spans="2:6" ht="13.5" customHeight="1">
      <c r="B37" s="2" t="s">
        <v>7</v>
      </c>
      <c r="D37" s="2"/>
      <c r="E37" s="2"/>
      <c r="F37" s="2"/>
    </row>
    <row r="38" spans="4:6" ht="13.5" customHeight="1">
      <c r="D38" s="2"/>
      <c r="E38" s="2"/>
      <c r="F38" s="2"/>
    </row>
    <row r="39" spans="2:6" ht="12.75" customHeight="1">
      <c r="B39" s="4"/>
      <c r="C39" s="4"/>
      <c r="D39" s="1"/>
      <c r="E39" s="1"/>
      <c r="F39" s="1"/>
    </row>
    <row r="40" spans="2:6" ht="12.75" customHeight="1">
      <c r="B40" s="4"/>
      <c r="C40" s="4"/>
      <c r="D40" s="17" t="s">
        <v>6</v>
      </c>
      <c r="E40" s="1"/>
      <c r="F40" s="1"/>
    </row>
    <row r="41" spans="2:6" ht="12.75" customHeight="1">
      <c r="B41" s="4"/>
      <c r="C41" s="4"/>
      <c r="D41" s="1"/>
      <c r="E41" s="1"/>
      <c r="F41" s="1"/>
    </row>
    <row r="42" spans="2:6" ht="12.75" customHeight="1">
      <c r="B42" s="4"/>
      <c r="C42" s="4"/>
      <c r="D42" s="1"/>
      <c r="E42" s="1"/>
      <c r="F42" s="1"/>
    </row>
    <row r="43" ht="12.75" customHeight="1">
      <c r="D43" s="6"/>
    </row>
    <row r="44" ht="13.5" customHeight="1">
      <c r="D44" s="6"/>
    </row>
    <row r="45" ht="13.5" customHeight="1">
      <c r="D45" s="6"/>
    </row>
    <row r="46" ht="13.5" customHeight="1">
      <c r="D46" s="6"/>
    </row>
    <row r="47" ht="13.5" customHeight="1">
      <c r="D47" s="6"/>
    </row>
    <row r="48" ht="13.5" customHeight="1">
      <c r="D48" s="6"/>
    </row>
    <row r="49" ht="13.5" customHeight="1">
      <c r="D49" s="6"/>
    </row>
    <row r="50" ht="13.5" customHeight="1">
      <c r="D50" s="6"/>
    </row>
    <row r="51" ht="13.5" customHeight="1">
      <c r="D51" s="6"/>
    </row>
    <row r="52" ht="13.5" customHeight="1">
      <c r="D52" s="6"/>
    </row>
    <row r="53" ht="13.5" customHeight="1">
      <c r="D53" s="6"/>
    </row>
    <row r="54" ht="13.5" customHeight="1">
      <c r="D54" s="6"/>
    </row>
    <row r="55" ht="13.5" customHeight="1"/>
    <row r="56" ht="13.5" customHeight="1"/>
    <row r="57" ht="13.5" customHeight="1"/>
    <row r="60" spans="9:11" ht="15.75">
      <c r="I60" s="15"/>
      <c r="J60" s="16"/>
      <c r="K60" s="16"/>
    </row>
    <row r="61" spans="9:11" ht="15.75">
      <c r="I61" s="15"/>
      <c r="J61" s="16"/>
      <c r="K61" s="16"/>
    </row>
    <row r="62" spans="12:13" ht="15.75">
      <c r="L62" s="16"/>
      <c r="M62" s="35"/>
    </row>
    <row r="63" spans="10:13" ht="15.75">
      <c r="J63" s="7"/>
      <c r="L63" s="16"/>
      <c r="M63" s="35"/>
    </row>
  </sheetData>
  <sheetProtection/>
  <mergeCells count="4">
    <mergeCell ref="B1:F1"/>
    <mergeCell ref="B2:F2"/>
    <mergeCell ref="B3:F3"/>
    <mergeCell ref="B30:B32"/>
  </mergeCells>
  <printOptions horizontalCentered="1"/>
  <pageMargins left="0.5905511811023623" right="0.5905511811023623" top="0.35433070866141736" bottom="0.1968503937007874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TECMAR</cp:lastModifiedBy>
  <cp:lastPrinted>2018-03-09T18:23:50Z</cp:lastPrinted>
  <dcterms:created xsi:type="dcterms:W3CDTF">2008-01-22T12:17:40Z</dcterms:created>
  <dcterms:modified xsi:type="dcterms:W3CDTF">2018-03-29T13:21:47Z</dcterms:modified>
  <cp:category/>
  <cp:version/>
  <cp:contentType/>
  <cp:contentStatus/>
</cp:coreProperties>
</file>