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maiomac/Desktop/MAIO MAC/00 BOLETINES/2026/3 BOLETÍN ESTADÍSTICO MARÍTIMO/cuadros/"/>
    </mc:Choice>
  </mc:AlternateContent>
  <xr:revisionPtr revIDLastSave="0" documentId="13_ncr:1_{1820DE3C-8C5D-E447-B203-6A327D8C0933}" xr6:coauthVersionLast="47" xr6:coauthVersionMax="47" xr10:uidLastSave="{00000000-0000-0000-0000-000000000000}"/>
  <bookViews>
    <workbookView xWindow="-38400" yWindow="7700" windowWidth="38400" windowHeight="21100" activeTab="3" xr2:uid="{00000000-000D-0000-FFFF-FFFF00000000}"/>
  </bookViews>
  <sheets>
    <sheet name="Cuadro 2.1" sheetId="1" r:id="rId1"/>
    <sheet name="Grafico 4" sheetId="12" r:id="rId2"/>
    <sheet name="Cuadro 2.2" sheetId="2" r:id="rId3"/>
    <sheet name="DATOS GRAFICO 5" sheetId="16" r:id="rId4"/>
    <sheet name="Cuadro 2.3" sheetId="3" r:id="rId5"/>
    <sheet name="Cuadro 2.4" sheetId="4" r:id="rId6"/>
    <sheet name="GRAFICO 6" sheetId="14" r:id="rId7"/>
    <sheet name="GRAFICO 7" sheetId="15" r:id="rId8"/>
    <sheet name="Cuadro 2.8" sheetId="9" r:id="rId9"/>
    <sheet name="GRAFICO 8" sheetId="20" r:id="rId10"/>
  </sheets>
  <definedNames>
    <definedName name="_xlnm._FilterDatabase" localSheetId="0" hidden="1">'Cuadro 2.1'!$B$8:$L$54</definedName>
    <definedName name="_xlnm._FilterDatabase" localSheetId="8" hidden="1">'Cuadro 2.8'!$B$5:$O$65</definedName>
    <definedName name="_xlnm._FilterDatabase" localSheetId="9" hidden="1">'GRAFICO 8'!$B$3:$D$14</definedName>
    <definedName name="_xlnm.Print_Area" localSheetId="0">'Cuadro 2.1'!$B$1:$M$53</definedName>
    <definedName name="_xlnm.Print_Area" localSheetId="4">'Cuadro 2.3'!$B$2:$F$16</definedName>
    <definedName name="_xlnm.Print_Area" localSheetId="8">'Cuadro 2.8'!$B$1:$O$4</definedName>
    <definedName name="_xlnm.Print_Titles" localSheetId="4">'Cuadro 2.3'!$4:$5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O42" i="4"/>
  <c r="O35" i="4"/>
  <c r="D4" i="20" l="1"/>
  <c r="O67" i="9" l="1"/>
  <c r="O6" i="9" l="1"/>
  <c r="D71" i="3"/>
  <c r="E71" i="3"/>
  <c r="C71" i="3"/>
  <c r="D53" i="3"/>
  <c r="E53" i="3"/>
  <c r="C53" i="3"/>
  <c r="D44" i="3"/>
  <c r="E44" i="3"/>
  <c r="C44" i="3"/>
  <c r="D28" i="3"/>
  <c r="E28" i="3"/>
  <c r="C28" i="3"/>
  <c r="D22" i="3"/>
  <c r="E22" i="3"/>
  <c r="C22" i="3"/>
  <c r="D15" i="3"/>
  <c r="E15" i="3"/>
  <c r="C15" i="3"/>
  <c r="D8" i="3"/>
  <c r="E8" i="3"/>
  <c r="C8" i="3"/>
  <c r="E339" i="2"/>
  <c r="F339" i="2"/>
  <c r="D339" i="2"/>
  <c r="G337" i="2"/>
  <c r="G335" i="2"/>
  <c r="G336" i="2"/>
  <c r="G338" i="2"/>
  <c r="G334" i="2"/>
  <c r="G333" i="2"/>
  <c r="E332" i="2"/>
  <c r="F332" i="2"/>
  <c r="D332" i="2"/>
  <c r="G330" i="2"/>
  <c r="G331" i="2"/>
  <c r="G329" i="2"/>
  <c r="G326" i="2"/>
  <c r="G327" i="2"/>
  <c r="G325" i="2"/>
  <c r="E309" i="2"/>
  <c r="F309" i="2"/>
  <c r="D309" i="2"/>
  <c r="G308" i="2"/>
  <c r="G305" i="2"/>
  <c r="G306" i="2"/>
  <c r="G307" i="2"/>
  <c r="G304" i="2"/>
  <c r="K48" i="1"/>
  <c r="J48" i="1"/>
  <c r="I48" i="1"/>
  <c r="E303" i="2"/>
  <c r="F303" i="2"/>
  <c r="D303" i="2"/>
  <c r="G302" i="2"/>
  <c r="G301" i="2"/>
  <c r="E300" i="2"/>
  <c r="F300" i="2"/>
  <c r="D300" i="2"/>
  <c r="G299" i="2"/>
  <c r="G298" i="2"/>
  <c r="G292" i="2"/>
  <c r="G293" i="2"/>
  <c r="G294" i="2"/>
  <c r="G295" i="2"/>
  <c r="G296" i="2"/>
  <c r="G297" i="2"/>
  <c r="G291" i="2"/>
  <c r="G290" i="2"/>
  <c r="G289" i="2"/>
  <c r="E288" i="2"/>
  <c r="F288" i="2"/>
  <c r="D288" i="2"/>
  <c r="G284" i="2"/>
  <c r="G285" i="2"/>
  <c r="G286" i="2"/>
  <c r="G287" i="2"/>
  <c r="G283" i="2"/>
  <c r="E282" i="2"/>
  <c r="F282" i="2"/>
  <c r="D282" i="2"/>
  <c r="G278" i="2"/>
  <c r="G279" i="2"/>
  <c r="G280" i="2"/>
  <c r="G281" i="2"/>
  <c r="G277" i="2"/>
  <c r="E276" i="2"/>
  <c r="F276" i="2"/>
  <c r="D276" i="2"/>
  <c r="G273" i="2"/>
  <c r="G274" i="2"/>
  <c r="G275" i="2"/>
  <c r="G272" i="2"/>
  <c r="E271" i="2"/>
  <c r="F271" i="2"/>
  <c r="D271" i="2"/>
  <c r="G271" i="2" s="1"/>
  <c r="G309" i="2" l="1"/>
  <c r="G303" i="2"/>
  <c r="G332" i="2"/>
  <c r="G288" i="2"/>
  <c r="G339" i="2"/>
  <c r="F15" i="3"/>
  <c r="F28" i="3"/>
  <c r="F44" i="3"/>
  <c r="F53" i="3"/>
  <c r="F8" i="3"/>
  <c r="F22" i="3"/>
  <c r="F71" i="3"/>
  <c r="G300" i="2"/>
  <c r="L48" i="1"/>
  <c r="G276" i="2"/>
  <c r="G282" i="2"/>
  <c r="F72" i="3" l="1"/>
  <c r="G268" i="2"/>
  <c r="G269" i="2"/>
  <c r="G270" i="2"/>
  <c r="G267" i="2"/>
  <c r="G266" i="2"/>
  <c r="E265" i="2"/>
  <c r="F265" i="2"/>
  <c r="D265" i="2"/>
  <c r="G265" i="2" s="1"/>
  <c r="G253" i="2"/>
  <c r="G254" i="2"/>
  <c r="G255" i="2"/>
  <c r="G256" i="2"/>
  <c r="G257" i="2"/>
  <c r="G258" i="2"/>
  <c r="G259" i="2"/>
  <c r="G260" i="2"/>
  <c r="G261" i="2"/>
  <c r="G262" i="2"/>
  <c r="G263" i="2"/>
  <c r="G264" i="2"/>
  <c r="G252" i="2"/>
  <c r="F251" i="2"/>
  <c r="E251" i="2"/>
  <c r="D251" i="2"/>
  <c r="G243" i="2"/>
  <c r="G244" i="2"/>
  <c r="G245" i="2"/>
  <c r="G246" i="2"/>
  <c r="G247" i="2"/>
  <c r="G248" i="2"/>
  <c r="G249" i="2"/>
  <c r="G250" i="2"/>
  <c r="G242" i="2"/>
  <c r="I38" i="1"/>
  <c r="J38" i="1"/>
  <c r="K38" i="1"/>
  <c r="E241" i="2"/>
  <c r="F241" i="2"/>
  <c r="D241" i="2"/>
  <c r="G238" i="2"/>
  <c r="G239" i="2"/>
  <c r="G240" i="2"/>
  <c r="G237" i="2"/>
  <c r="E324" i="2"/>
  <c r="F324" i="2"/>
  <c r="D324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10" i="2"/>
  <c r="O56" i="9"/>
  <c r="I39" i="1"/>
  <c r="E236" i="2"/>
  <c r="F236" i="2"/>
  <c r="D236" i="2"/>
  <c r="G233" i="2"/>
  <c r="G234" i="2"/>
  <c r="G235" i="2"/>
  <c r="G222" i="2"/>
  <c r="G223" i="2"/>
  <c r="G224" i="2"/>
  <c r="G225" i="2"/>
  <c r="G226" i="2"/>
  <c r="G227" i="2"/>
  <c r="G228" i="2"/>
  <c r="G229" i="2"/>
  <c r="G230" i="2"/>
  <c r="G231" i="2"/>
  <c r="G232" i="2"/>
  <c r="G221" i="2"/>
  <c r="G220" i="2"/>
  <c r="I37" i="1"/>
  <c r="L69" i="9"/>
  <c r="F219" i="2"/>
  <c r="D219" i="2"/>
  <c r="G216" i="2"/>
  <c r="E219" i="2"/>
  <c r="G218" i="2"/>
  <c r="G217" i="2"/>
  <c r="G215" i="2"/>
  <c r="O32" i="4"/>
  <c r="E214" i="2"/>
  <c r="F214" i="2"/>
  <c r="D214" i="2"/>
  <c r="G213" i="2"/>
  <c r="G212" i="2"/>
  <c r="G211" i="2"/>
  <c r="G210" i="2"/>
  <c r="E209" i="2"/>
  <c r="F209" i="2"/>
  <c r="D209" i="2"/>
  <c r="G207" i="2"/>
  <c r="G202" i="2"/>
  <c r="G203" i="2"/>
  <c r="G204" i="2"/>
  <c r="G205" i="2"/>
  <c r="G206" i="2"/>
  <c r="G208" i="2"/>
  <c r="G201" i="2"/>
  <c r="G200" i="2"/>
  <c r="G199" i="2"/>
  <c r="K33" i="1"/>
  <c r="J33" i="1"/>
  <c r="I33" i="1"/>
  <c r="E198" i="2"/>
  <c r="F198" i="2"/>
  <c r="D198" i="2"/>
  <c r="G197" i="2"/>
  <c r="G189" i="2"/>
  <c r="G190" i="2"/>
  <c r="G191" i="2"/>
  <c r="G192" i="2"/>
  <c r="G193" i="2"/>
  <c r="G194" i="2"/>
  <c r="G195" i="2"/>
  <c r="G196" i="2"/>
  <c r="G188" i="2"/>
  <c r="E187" i="2"/>
  <c r="F187" i="2"/>
  <c r="D187" i="2"/>
  <c r="G176" i="2"/>
  <c r="G177" i="2"/>
  <c r="G174" i="2"/>
  <c r="G172" i="2"/>
  <c r="G169" i="2"/>
  <c r="G164" i="2"/>
  <c r="G165" i="2"/>
  <c r="G166" i="2"/>
  <c r="G167" i="2"/>
  <c r="G168" i="2"/>
  <c r="G170" i="2"/>
  <c r="G171" i="2"/>
  <c r="G173" i="2"/>
  <c r="G175" i="2"/>
  <c r="G178" i="2"/>
  <c r="G179" i="2"/>
  <c r="G180" i="2"/>
  <c r="G181" i="2"/>
  <c r="G182" i="2"/>
  <c r="G183" i="2"/>
  <c r="G184" i="2"/>
  <c r="G185" i="2"/>
  <c r="G186" i="2"/>
  <c r="G163" i="2"/>
  <c r="G158" i="2"/>
  <c r="G159" i="2"/>
  <c r="G160" i="2"/>
  <c r="G161" i="2"/>
  <c r="G157" i="2"/>
  <c r="E156" i="2"/>
  <c r="F156" i="2"/>
  <c r="D156" i="2"/>
  <c r="G154" i="2"/>
  <c r="G155" i="2"/>
  <c r="G153" i="2"/>
  <c r="G324" i="2" l="1"/>
  <c r="L38" i="1"/>
  <c r="L33" i="1"/>
  <c r="G251" i="2"/>
  <c r="G187" i="2"/>
  <c r="G241" i="2"/>
  <c r="G236" i="2"/>
  <c r="G198" i="2"/>
  <c r="G209" i="2"/>
  <c r="G214" i="2"/>
  <c r="G219" i="2"/>
  <c r="G150" i="2" l="1"/>
  <c r="G149" i="2"/>
  <c r="F148" i="2" l="1"/>
  <c r="D148" i="2"/>
  <c r="G145" i="2"/>
  <c r="G146" i="2"/>
  <c r="G147" i="2"/>
  <c r="G144" i="2"/>
  <c r="E130" i="2" l="1"/>
  <c r="F130" i="2"/>
  <c r="D130" i="2"/>
  <c r="G129" i="2"/>
  <c r="G128" i="2"/>
  <c r="G127" i="2"/>
  <c r="G126" i="2"/>
  <c r="G125" i="2"/>
  <c r="G124" i="2"/>
  <c r="G116" i="2"/>
  <c r="G117" i="2"/>
  <c r="G118" i="2"/>
  <c r="G119" i="2"/>
  <c r="G120" i="2"/>
  <c r="G121" i="2"/>
  <c r="G122" i="2"/>
  <c r="G123" i="2"/>
  <c r="G115" i="2"/>
  <c r="O21" i="4"/>
  <c r="E143" i="2"/>
  <c r="F143" i="2"/>
  <c r="D143" i="2"/>
  <c r="G132" i="2"/>
  <c r="G133" i="2"/>
  <c r="G134" i="2"/>
  <c r="G135" i="2"/>
  <c r="G136" i="2"/>
  <c r="G137" i="2"/>
  <c r="G138" i="2"/>
  <c r="G139" i="2"/>
  <c r="G140" i="2"/>
  <c r="G141" i="2"/>
  <c r="G142" i="2"/>
  <c r="G131" i="2"/>
  <c r="G112" i="2"/>
  <c r="G113" i="2"/>
  <c r="G111" i="2"/>
  <c r="E110" i="2"/>
  <c r="F110" i="2"/>
  <c r="D110" i="2"/>
  <c r="G109" i="2"/>
  <c r="G108" i="2"/>
  <c r="G102" i="2"/>
  <c r="G103" i="2"/>
  <c r="G104" i="2"/>
  <c r="G105" i="2"/>
  <c r="G106" i="2"/>
  <c r="G107" i="2"/>
  <c r="G101" i="2"/>
  <c r="G110" i="2" l="1"/>
  <c r="G143" i="2"/>
  <c r="G130" i="2"/>
  <c r="O17" i="4"/>
  <c r="E97" i="2"/>
  <c r="F97" i="2"/>
  <c r="D97" i="2"/>
  <c r="G96" i="2"/>
  <c r="G93" i="2"/>
  <c r="G94" i="2"/>
  <c r="G95" i="2"/>
  <c r="G92" i="2"/>
  <c r="G87" i="2"/>
  <c r="G88" i="2"/>
  <c r="G89" i="2"/>
  <c r="G90" i="2"/>
  <c r="G91" i="2"/>
  <c r="G86" i="2"/>
  <c r="O8" i="9"/>
  <c r="O16" i="4"/>
  <c r="E85" i="2"/>
  <c r="F85" i="2"/>
  <c r="D85" i="2"/>
  <c r="G84" i="2"/>
  <c r="G83" i="2"/>
  <c r="G71" i="2"/>
  <c r="G72" i="2"/>
  <c r="G73" i="2"/>
  <c r="G74" i="2"/>
  <c r="G75" i="2"/>
  <c r="G76" i="2"/>
  <c r="G77" i="2"/>
  <c r="G78" i="2"/>
  <c r="G79" i="2"/>
  <c r="G80" i="2"/>
  <c r="G81" i="2"/>
  <c r="G82" i="2"/>
  <c r="G70" i="2"/>
  <c r="G98" i="2"/>
  <c r="G99" i="2"/>
  <c r="I19" i="1"/>
  <c r="J19" i="1"/>
  <c r="K19" i="1"/>
  <c r="D69" i="2"/>
  <c r="G68" i="2"/>
  <c r="G67" i="2"/>
  <c r="E66" i="2"/>
  <c r="F66" i="2"/>
  <c r="D66" i="2"/>
  <c r="G63" i="2"/>
  <c r="G64" i="2"/>
  <c r="G65" i="2"/>
  <c r="G62" i="2"/>
  <c r="E61" i="2"/>
  <c r="F61" i="2"/>
  <c r="D61" i="2"/>
  <c r="G60" i="2"/>
  <c r="G58" i="2"/>
  <c r="G59" i="2"/>
  <c r="G57" i="2"/>
  <c r="G66" i="2" l="1"/>
  <c r="G97" i="2"/>
  <c r="L19" i="1"/>
  <c r="G85" i="2"/>
  <c r="G61" i="2"/>
  <c r="G56" i="2"/>
  <c r="G55" i="2"/>
  <c r="G48" i="2"/>
  <c r="G49" i="2"/>
  <c r="G50" i="2"/>
  <c r="G51" i="2"/>
  <c r="G52" i="2"/>
  <c r="G53" i="2"/>
  <c r="G47" i="2"/>
  <c r="E46" i="2"/>
  <c r="F46" i="2"/>
  <c r="D46" i="2"/>
  <c r="G45" i="2"/>
  <c r="G44" i="2"/>
  <c r="G43" i="2"/>
  <c r="G38" i="2"/>
  <c r="G39" i="2"/>
  <c r="G40" i="2"/>
  <c r="G41" i="2"/>
  <c r="G42" i="2"/>
  <c r="G37" i="2"/>
  <c r="D36" i="2"/>
  <c r="G35" i="2"/>
  <c r="G46" i="2" l="1"/>
  <c r="E34" i="2"/>
  <c r="D34" i="2"/>
  <c r="F34" i="2"/>
  <c r="G33" i="2"/>
  <c r="G32" i="2"/>
  <c r="G30" i="2"/>
  <c r="G31" i="2"/>
  <c r="G29" i="2"/>
  <c r="E28" i="2"/>
  <c r="F28" i="2"/>
  <c r="D28" i="2"/>
  <c r="G25" i="2"/>
  <c r="G26" i="2"/>
  <c r="G27" i="2"/>
  <c r="G21" i="2"/>
  <c r="G22" i="2"/>
  <c r="G23" i="2"/>
  <c r="G24" i="2"/>
  <c r="G20" i="2"/>
  <c r="F7" i="3"/>
  <c r="F59" i="3"/>
  <c r="E19" i="2"/>
  <c r="F19" i="2"/>
  <c r="D19" i="2"/>
  <c r="G12" i="2"/>
  <c r="G13" i="2"/>
  <c r="G14" i="2"/>
  <c r="G15" i="2"/>
  <c r="G16" i="2"/>
  <c r="G17" i="2"/>
  <c r="G18" i="2"/>
  <c r="G11" i="2"/>
  <c r="G10" i="2"/>
  <c r="G9" i="2"/>
  <c r="G8" i="2"/>
  <c r="G7" i="2"/>
  <c r="G19" i="2" l="1"/>
  <c r="G28" i="2"/>
  <c r="G34" i="2"/>
  <c r="O55" i="9" l="1"/>
  <c r="J39" i="1" l="1"/>
  <c r="E69" i="2"/>
  <c r="F69" i="2"/>
  <c r="O44" i="4"/>
  <c r="E114" i="2"/>
  <c r="F114" i="2"/>
  <c r="D114" i="2"/>
  <c r="O66" i="9"/>
  <c r="O24" i="4"/>
  <c r="D72" i="3"/>
  <c r="C72" i="3"/>
  <c r="E148" i="2"/>
  <c r="G148" i="2" s="1"/>
  <c r="G69" i="2" l="1"/>
  <c r="O33" i="9"/>
  <c r="O27" i="4"/>
  <c r="E162" i="2"/>
  <c r="F162" i="2"/>
  <c r="D162" i="2"/>
  <c r="I30" i="1"/>
  <c r="J30" i="1"/>
  <c r="K30" i="1"/>
  <c r="O26" i="4"/>
  <c r="G156" i="2"/>
  <c r="F46" i="3"/>
  <c r="L30" i="1" l="1"/>
  <c r="G162" i="2"/>
  <c r="E100" i="2"/>
  <c r="F100" i="2"/>
  <c r="D100" i="2"/>
  <c r="G100" i="2" l="1"/>
  <c r="G114" i="2"/>
  <c r="F54" i="2"/>
  <c r="E54" i="2"/>
  <c r="D54" i="2"/>
  <c r="O11" i="4"/>
  <c r="E36" i="2"/>
  <c r="G36" i="2" l="1"/>
  <c r="G54" i="2"/>
  <c r="O9" i="4"/>
  <c r="E328" i="2" l="1"/>
  <c r="E340" i="2" s="1"/>
  <c r="F328" i="2"/>
  <c r="F340" i="2" s="1"/>
  <c r="G340" i="2" s="1"/>
  <c r="D328" i="2"/>
  <c r="D340" i="2" s="1"/>
  <c r="O8" i="4"/>
  <c r="F55" i="3"/>
  <c r="F56" i="3"/>
  <c r="F57" i="3"/>
  <c r="F58" i="3"/>
  <c r="F60" i="3"/>
  <c r="F61" i="3"/>
  <c r="F62" i="3"/>
  <c r="F63" i="3"/>
  <c r="F64" i="3"/>
  <c r="F65" i="3"/>
  <c r="F66" i="3"/>
  <c r="F67" i="3"/>
  <c r="F68" i="3"/>
  <c r="F69" i="3"/>
  <c r="F70" i="3"/>
  <c r="F47" i="3"/>
  <c r="F48" i="3"/>
  <c r="F49" i="3"/>
  <c r="F50" i="3"/>
  <c r="F51" i="3"/>
  <c r="F52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25" i="3"/>
  <c r="F26" i="3"/>
  <c r="F27" i="3"/>
  <c r="F24" i="3"/>
  <c r="F17" i="3"/>
  <c r="F18" i="3"/>
  <c r="F19" i="3"/>
  <c r="F20" i="3"/>
  <c r="F21" i="3"/>
  <c r="F11" i="3"/>
  <c r="F12" i="3"/>
  <c r="F13" i="3"/>
  <c r="F14" i="3"/>
  <c r="F10" i="3"/>
  <c r="D69" i="9"/>
  <c r="E69" i="9"/>
  <c r="F69" i="9"/>
  <c r="G69" i="9"/>
  <c r="H69" i="9"/>
  <c r="I69" i="9"/>
  <c r="J69" i="9"/>
  <c r="K69" i="9"/>
  <c r="M69" i="9"/>
  <c r="N69" i="9"/>
  <c r="C69" i="9"/>
  <c r="O7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7" i="9"/>
  <c r="O58" i="9"/>
  <c r="O59" i="9"/>
  <c r="O60" i="9"/>
  <c r="O61" i="9"/>
  <c r="O62" i="9"/>
  <c r="O63" i="9"/>
  <c r="O64" i="9"/>
  <c r="O65" i="9"/>
  <c r="O68" i="9"/>
  <c r="I9" i="1"/>
  <c r="G328" i="2" l="1"/>
  <c r="O69" i="9"/>
  <c r="O25" i="4" l="1"/>
  <c r="I28" i="1" l="1"/>
  <c r="K28" i="1" l="1"/>
  <c r="J28" i="1"/>
  <c r="L28" i="1" s="1"/>
  <c r="D5" i="20" l="1"/>
  <c r="D6" i="20"/>
  <c r="D7" i="20"/>
  <c r="D8" i="20"/>
  <c r="D9" i="20"/>
  <c r="D10" i="20"/>
  <c r="D11" i="20"/>
  <c r="D12" i="20"/>
  <c r="D13" i="20"/>
  <c r="D14" i="20"/>
  <c r="C104" i="15" l="1"/>
  <c r="C63" i="15"/>
  <c r="D51" i="15" s="1"/>
  <c r="D43" i="15" l="1"/>
  <c r="D19" i="15"/>
  <c r="D46" i="15"/>
  <c r="D40" i="15"/>
  <c r="D50" i="15"/>
  <c r="D34" i="15"/>
  <c r="D36" i="15"/>
  <c r="D44" i="15"/>
  <c r="D22" i="15"/>
  <c r="D41" i="15"/>
  <c r="D32" i="15"/>
  <c r="D38" i="15"/>
  <c r="D49" i="15"/>
  <c r="D55" i="15"/>
  <c r="D57" i="15"/>
  <c r="D24" i="15"/>
  <c r="D26" i="15"/>
  <c r="D28" i="15"/>
  <c r="D30" i="15"/>
  <c r="D5" i="15"/>
  <c r="D7" i="15"/>
  <c r="D9" i="15"/>
  <c r="D11" i="15"/>
  <c r="D13" i="15"/>
  <c r="D15" i="15"/>
  <c r="D17" i="15"/>
  <c r="D20" i="15"/>
  <c r="D60" i="15"/>
  <c r="D42" i="15"/>
  <c r="D59" i="15"/>
  <c r="D54" i="15"/>
  <c r="D61" i="15"/>
  <c r="D6" i="15"/>
  <c r="D10" i="15"/>
  <c r="D14" i="15"/>
  <c r="D18" i="15"/>
  <c r="D23" i="15"/>
  <c r="D27" i="15"/>
  <c r="D31" i="15"/>
  <c r="D35" i="15"/>
  <c r="D39" i="15"/>
  <c r="D47" i="15"/>
  <c r="D53" i="15"/>
  <c r="D58" i="15"/>
  <c r="D62" i="15"/>
  <c r="D8" i="15"/>
  <c r="D12" i="15"/>
  <c r="D16" i="15"/>
  <c r="D21" i="15"/>
  <c r="D25" i="15"/>
  <c r="D29" i="15"/>
  <c r="D33" i="15"/>
  <c r="D37" i="15"/>
  <c r="D45" i="15"/>
  <c r="D48" i="15"/>
  <c r="D56" i="15"/>
  <c r="D63" i="15" l="1"/>
  <c r="O6" i="4" l="1"/>
  <c r="O7" i="4"/>
  <c r="O10" i="4"/>
  <c r="O12" i="4"/>
  <c r="O13" i="4"/>
  <c r="O14" i="4"/>
  <c r="O15" i="4"/>
  <c r="O18" i="4"/>
  <c r="O19" i="4"/>
  <c r="O20" i="4"/>
  <c r="O22" i="4"/>
  <c r="O23" i="4"/>
  <c r="O28" i="4"/>
  <c r="O29" i="4"/>
  <c r="O30" i="4"/>
  <c r="O31" i="4"/>
  <c r="O33" i="4"/>
  <c r="O34" i="4"/>
  <c r="O36" i="4"/>
  <c r="O37" i="4"/>
  <c r="O38" i="4"/>
  <c r="O39" i="4"/>
  <c r="O40" i="4"/>
  <c r="O41" i="4"/>
  <c r="O43" i="4"/>
  <c r="O45" i="4"/>
  <c r="O46" i="4"/>
  <c r="O47" i="4"/>
  <c r="O48" i="4"/>
  <c r="O49" i="4"/>
  <c r="O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 l="1"/>
  <c r="E72" i="3"/>
  <c r="H290" i="2" l="1"/>
  <c r="H241" i="2" l="1"/>
  <c r="H236" i="2"/>
  <c r="H130" i="2"/>
  <c r="H219" i="2"/>
  <c r="H85" i="2"/>
  <c r="H97" i="2"/>
  <c r="H56" i="2"/>
  <c r="H303" i="2"/>
  <c r="H19" i="2"/>
  <c r="H162" i="2"/>
  <c r="H150" i="2"/>
  <c r="H100" i="2"/>
  <c r="H152" i="2"/>
  <c r="H156" i="2"/>
  <c r="H36" i="2"/>
  <c r="H332" i="2"/>
  <c r="H271" i="2"/>
  <c r="H54" i="2"/>
  <c r="H66" i="2"/>
  <c r="H148" i="2"/>
  <c r="H288" i="2"/>
  <c r="H309" i="2"/>
  <c r="H143" i="2"/>
  <c r="H339" i="2"/>
  <c r="H198" i="2"/>
  <c r="H214" i="2"/>
  <c r="H265" i="2"/>
  <c r="H276" i="2"/>
  <c r="H328" i="2"/>
  <c r="H61" i="2"/>
  <c r="H46" i="2"/>
  <c r="H114" i="2"/>
  <c r="H187" i="2"/>
  <c r="H34" i="2"/>
  <c r="H200" i="2"/>
  <c r="H69" i="2"/>
  <c r="H251" i="2"/>
  <c r="H110" i="2"/>
  <c r="H300" i="2"/>
  <c r="H324" i="2"/>
  <c r="H282" i="2"/>
  <c r="H209" i="2"/>
  <c r="H28" i="2"/>
  <c r="H340" i="2" l="1"/>
  <c r="C54" i="1"/>
  <c r="J32" i="1" l="1"/>
  <c r="I32" i="1"/>
  <c r="L32" i="1" l="1"/>
  <c r="H54" i="1"/>
  <c r="G54" i="1"/>
  <c r="F54" i="1"/>
  <c r="E54" i="1"/>
  <c r="D54" i="1"/>
  <c r="K53" i="1" l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K37" i="1"/>
  <c r="J37" i="1"/>
  <c r="L37" i="1" s="1"/>
  <c r="K36" i="1"/>
  <c r="J36" i="1"/>
  <c r="I36" i="1"/>
  <c r="K35" i="1"/>
  <c r="J35" i="1"/>
  <c r="I35" i="1"/>
  <c r="K34" i="1"/>
  <c r="J34" i="1"/>
  <c r="I34" i="1"/>
  <c r="K31" i="1"/>
  <c r="J31" i="1"/>
  <c r="I31" i="1"/>
  <c r="K29" i="1"/>
  <c r="J29" i="1"/>
  <c r="I29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L26" i="1" l="1"/>
  <c r="L12" i="1"/>
  <c r="L16" i="1"/>
  <c r="L36" i="1"/>
  <c r="L40" i="1"/>
  <c r="L44" i="1"/>
  <c r="L49" i="1"/>
  <c r="L51" i="1"/>
  <c r="L47" i="1"/>
  <c r="L53" i="1"/>
  <c r="L11" i="1"/>
  <c r="K54" i="1"/>
  <c r="L15" i="1"/>
  <c r="L21" i="1"/>
  <c r="L23" i="1"/>
  <c r="J54" i="1"/>
  <c r="L35" i="1"/>
  <c r="L43" i="1"/>
  <c r="L10" i="1"/>
  <c r="L17" i="1"/>
  <c r="L20" i="1"/>
  <c r="L22" i="1"/>
  <c r="L25" i="1"/>
  <c r="L29" i="1"/>
  <c r="L34" i="1"/>
  <c r="L39" i="1"/>
  <c r="L42" i="1"/>
  <c r="L46" i="1"/>
  <c r="L50" i="1"/>
  <c r="L18" i="1"/>
  <c r="L24" i="1"/>
  <c r="L27" i="1"/>
  <c r="L31" i="1"/>
  <c r="L41" i="1"/>
  <c r="L45" i="1"/>
  <c r="L52" i="1"/>
  <c r="L14" i="1"/>
  <c r="L13" i="1"/>
  <c r="I54" i="1"/>
  <c r="L9" i="1"/>
  <c r="L54" i="1" l="1"/>
</calcChain>
</file>

<file path=xl/sharedStrings.xml><?xml version="1.0" encoding="utf-8"?>
<sst xmlns="http://schemas.openxmlformats.org/spreadsheetml/2006/main" count="786" uniqueCount="233">
  <si>
    <t>GENERAL</t>
  </si>
  <si>
    <t xml:space="preserve">GRANEL </t>
  </si>
  <si>
    <t>TOTAL</t>
  </si>
  <si>
    <t>PUERTOS</t>
  </si>
  <si>
    <t>EMBARCADO</t>
  </si>
  <si>
    <t>DESEMBARCADO</t>
  </si>
  <si>
    <t xml:space="preserve">TOTAL  </t>
  </si>
  <si>
    <t>(Cantidades en toneladas métricas)</t>
  </si>
  <si>
    <t>Arica</t>
  </si>
  <si>
    <t>Iquique</t>
  </si>
  <si>
    <t>Mejillones</t>
  </si>
  <si>
    <t>Antofagasta</t>
  </si>
  <si>
    <t>Quintero</t>
  </si>
  <si>
    <t>Valparaíso</t>
  </si>
  <si>
    <t>San Antonio</t>
  </si>
  <si>
    <t>Lirquén</t>
  </si>
  <si>
    <t>San Vicente</t>
  </si>
  <si>
    <t>Puerto Montt</t>
  </si>
  <si>
    <t>Chacabuco</t>
  </si>
  <si>
    <t>Puerto Natales</t>
  </si>
  <si>
    <t>Punta Arenas</t>
  </si>
  <si>
    <t>LÍQUIDO</t>
  </si>
  <si>
    <t>Talcahuano</t>
  </si>
  <si>
    <t>Coronel</t>
  </si>
  <si>
    <t>Coquimbo</t>
  </si>
  <si>
    <t>Punta Delgada</t>
  </si>
  <si>
    <t>Achao</t>
  </si>
  <si>
    <t>Rio Negro Hornopirén</t>
  </si>
  <si>
    <t>Quemchi</t>
  </si>
  <si>
    <t xml:space="preserve">2.- Cabotaje </t>
  </si>
  <si>
    <t>Ancud</t>
  </si>
  <si>
    <t>Calbuco</t>
  </si>
  <si>
    <t>Caldera</t>
  </si>
  <si>
    <t>Castro</t>
  </si>
  <si>
    <t>Chañaral</t>
  </si>
  <si>
    <t>Chonchi</t>
  </si>
  <si>
    <t>Cisnes</t>
  </si>
  <si>
    <t>Juan Fernández</t>
  </si>
  <si>
    <t>Melinka</t>
  </si>
  <si>
    <t>Patache</t>
  </si>
  <si>
    <t>Puerto Aguirre</t>
  </si>
  <si>
    <t>Puerto Williams</t>
  </si>
  <si>
    <t>Quellón</t>
  </si>
  <si>
    <t>Tierra Del Fuego</t>
  </si>
  <si>
    <t>Maullín</t>
  </si>
  <si>
    <t>Chaitén</t>
  </si>
  <si>
    <t>Hanga Roa / Isla de Pascua</t>
  </si>
  <si>
    <t>Puertos</t>
  </si>
  <si>
    <t>Tipo de Carga</t>
  </si>
  <si>
    <t>Origen</t>
  </si>
  <si>
    <t>Destino</t>
  </si>
  <si>
    <t>General</t>
  </si>
  <si>
    <t>Granel</t>
  </si>
  <si>
    <t>Líquido</t>
  </si>
  <si>
    <t>Total general</t>
  </si>
  <si>
    <t>%</t>
  </si>
  <si>
    <t>Subtotal</t>
  </si>
  <si>
    <t>Tierra del Fuego</t>
  </si>
  <si>
    <t>Total</t>
  </si>
  <si>
    <t>Otros Productos No Especificados</t>
  </si>
  <si>
    <t>Contenedores Vacios</t>
  </si>
  <si>
    <t>Varios</t>
  </si>
  <si>
    <t>Rodado</t>
  </si>
  <si>
    <t>Redes</t>
  </si>
  <si>
    <t>Peso Muerto, Anclas</t>
  </si>
  <si>
    <t>Pertrechos Acuicolas</t>
  </si>
  <si>
    <t>Peceras</t>
  </si>
  <si>
    <t>Pallet Vacios</t>
  </si>
  <si>
    <t>Material Centros De Cultivos</t>
  </si>
  <si>
    <t>Material Acuicultura</t>
  </si>
  <si>
    <t>Isotanques</t>
  </si>
  <si>
    <t>Bins Vacios</t>
  </si>
  <si>
    <t>Bateas</t>
  </si>
  <si>
    <t>Basura Centro Cultivos</t>
  </si>
  <si>
    <t>Balones De Gas Vacios</t>
  </si>
  <si>
    <t>OTROS</t>
  </si>
  <si>
    <t>Rodado Y Pasajeros</t>
  </si>
  <si>
    <t>Pasajeros</t>
  </si>
  <si>
    <t>Vehiculos Y Maquinaria</t>
  </si>
  <si>
    <t>Maquinaria</t>
  </si>
  <si>
    <t>Camion</t>
  </si>
  <si>
    <t>Accesorios y Repuestos Para Vehiculos</t>
  </si>
  <si>
    <t>DE TRANSPORTE</t>
  </si>
  <si>
    <t>Otros Productos Químicos No Especificados</t>
  </si>
  <si>
    <t>Peroxido De Hidrogeno</t>
  </si>
  <si>
    <t>Oxigeno Liquido</t>
  </si>
  <si>
    <t>MTBE</t>
  </si>
  <si>
    <t>Kerosene</t>
  </si>
  <si>
    <t>Ifo 380</t>
  </si>
  <si>
    <t>Gasolina Para Vehiculos</t>
  </si>
  <si>
    <t>Gas Oil</t>
  </si>
  <si>
    <t>Fo-Do</t>
  </si>
  <si>
    <t>Petróleo Diesel</t>
  </si>
  <si>
    <t>Decantado</t>
  </si>
  <si>
    <t>Crudo</t>
  </si>
  <si>
    <t>Combustible</t>
  </si>
  <si>
    <t>Ácido Sulfúrico</t>
  </si>
  <si>
    <t>QUÍMICOS</t>
  </si>
  <si>
    <t>Sal</t>
  </si>
  <si>
    <t>Fertilizantes</t>
  </si>
  <si>
    <t>Caliza</t>
  </si>
  <si>
    <t>Cobre (Blister, Anodos, Cátodos, otros)</t>
  </si>
  <si>
    <t>MINERALES</t>
  </si>
  <si>
    <t>Otros Productos Industriales No Especificados</t>
  </si>
  <si>
    <t>Material De Fondeo</t>
  </si>
  <si>
    <t>Hormigon y Muertos de Hormigón</t>
  </si>
  <si>
    <t>Bola De Molienda</t>
  </si>
  <si>
    <t>Bloques De Cemento y Gruas</t>
  </si>
  <si>
    <t>INDUSTRIALES</t>
  </si>
  <si>
    <t>Pescados</t>
  </si>
  <si>
    <t>Peces Vivos</t>
  </si>
  <si>
    <t>Ensilaje</t>
  </si>
  <si>
    <t>Alimento Para Peces</t>
  </si>
  <si>
    <t>Abarrotes</t>
  </si>
  <si>
    <t>ALIMENTICIOS</t>
  </si>
  <si>
    <t>AGROPECUARIOS</t>
  </si>
  <si>
    <t>LÍQUIDA</t>
  </si>
  <si>
    <t>GRANEL</t>
  </si>
  <si>
    <t>TIPO DE CARGA</t>
  </si>
  <si>
    <t>PRODUCTOS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</si>
  <si>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Los datos informados en Cabotaje, son </t>
    </r>
    <r>
      <rPr>
        <b/>
        <u/>
        <sz val="10"/>
        <rFont val="Arial"/>
        <family val="2"/>
      </rPr>
      <t>referenciales</t>
    </r>
    <r>
      <rPr>
        <sz val="10"/>
        <rFont val="Arial"/>
        <family val="2"/>
      </rPr>
      <t xml:space="preserve"> y consideran las copias de guías y facturas de embarque de cabotaje, que hacen llegar los embarcadores a las Autoridades Marítimas del país. Tambien considera informaciones entregadas por el Ministerio de Transportes y TT., Capitanías de Puerto, Agencias de Naves y Empresas Navieras.</t>
    </r>
  </si>
  <si>
    <t>T O T A L</t>
  </si>
  <si>
    <t>Este cuadro corresponde al Cuadro 3.1 del Ex Boletín de Estadíaticas Portuarias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</si>
  <si>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Los datos informados en Cabotaje, son referenciales y consideran las copias de guías y facturas de embarque de cabotaje, que hacen llegar los embarcadores a las Autoridades Marítimas del país. Tambien considera informaciones entregadas por el Ministerio de Transportes y TT., Capitanías de Puerto, Agencias de Naves y Empresas Navieras, </t>
    </r>
  </si>
  <si>
    <t>Hanga Roa - Isla de Pascua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</si>
  <si>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</si>
  <si>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</si>
  <si>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</si>
  <si>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</si>
  <si>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</si>
  <si>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</si>
  <si>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</si>
  <si>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</si>
  <si>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</si>
  <si>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</si>
  <si>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</si>
  <si>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</si>
  <si>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PUERTO</t>
  </si>
  <si>
    <t>2.4.- Tonelaje total movilizado en cabotaje por mes según puerto</t>
  </si>
  <si>
    <t>Este cuadro corresponde al Cuadro 3.5 del Ex Boletín de Estadíaticas Portuarias</t>
  </si>
  <si>
    <t>Otras Agencias Nacionales</t>
  </si>
  <si>
    <t>Naviera Beagle Spa</t>
  </si>
  <si>
    <t>Naviera Salar Spa</t>
  </si>
  <si>
    <t>Soc. Canal Moraleda Spa</t>
  </si>
  <si>
    <t>Inversiones Minke S.A.</t>
  </si>
  <si>
    <t>Pudong International Trading Spa</t>
  </si>
  <si>
    <t>Intership S.A.</t>
  </si>
  <si>
    <t>Naviera Travesía S.A.</t>
  </si>
  <si>
    <t>Inversiones Peldehue Limitada</t>
  </si>
  <si>
    <t>Banco De Credito E Inversiones</t>
  </si>
  <si>
    <t>Interaustral S.A.</t>
  </si>
  <si>
    <t>Naviera Costa Grande</t>
  </si>
  <si>
    <t>Servicios Acuícolas Navarro Ltda.</t>
  </si>
  <si>
    <t>Conglomerantes Y Cales De Chile Sa</t>
  </si>
  <si>
    <t>Arlema Servicios Ltda.</t>
  </si>
  <si>
    <t>Servicios Las Hortensias Spa.</t>
  </si>
  <si>
    <t>Naviera Gv S.A.</t>
  </si>
  <si>
    <t>Compañia De Petroleos De Chile Copec S.A.</t>
  </si>
  <si>
    <t>Sociedad Pesquera San Antonio S.A.</t>
  </si>
  <si>
    <t>Empresa Constructora Belfi S.A.</t>
  </si>
  <si>
    <t>La Peninsula S.A.</t>
  </si>
  <si>
    <t>Naviera Easter Island Logistics Spa</t>
  </si>
  <si>
    <t>Naviera Orca Chile S.A.</t>
  </si>
  <si>
    <t>Naviera Antartica Spa</t>
  </si>
  <si>
    <t>Sur Cargo Servicios Maritimos S.A.</t>
  </si>
  <si>
    <t>Gripship Spa</t>
  </si>
  <si>
    <t>Transportes Austral S.A</t>
  </si>
  <si>
    <t>Inversiones Marine Patagonia Ltda.</t>
  </si>
  <si>
    <t>Transportes Patagonia Wellboat Ltda.</t>
  </si>
  <si>
    <t>Maohi Services Ltda</t>
  </si>
  <si>
    <t>Naviera Frasal S.A.</t>
  </si>
  <si>
    <t>Nachipa Wellboat Spa</t>
  </si>
  <si>
    <t>Rio Dulce S.A.</t>
  </si>
  <si>
    <t>Transportes Puelche S.A.</t>
  </si>
  <si>
    <t>Cpt Empresas Maritimas Sa</t>
  </si>
  <si>
    <t>Naviera Detroit Chile S.A.</t>
  </si>
  <si>
    <t>Compañia Naviera Frasal Sa</t>
  </si>
  <si>
    <t>Naviera Y Transporte Patagonia Sur Ltda</t>
  </si>
  <si>
    <t>Naviera Paredes S.A.</t>
  </si>
  <si>
    <t>Servicios Maritimos Y Transporte S.A.</t>
  </si>
  <si>
    <t>Transmarko S.A.</t>
  </si>
  <si>
    <t>Tabsa S.A.</t>
  </si>
  <si>
    <t>Naviera Y Transporte Maritimo Sur Austral Ltda</t>
  </si>
  <si>
    <t>Naviera Cruz Del Sur Ltda</t>
  </si>
  <si>
    <t>Tranmarchilay S.A.</t>
  </si>
  <si>
    <t>Inchcape Shipping Service B.V. Chile</t>
  </si>
  <si>
    <t>Transbordadora Austral Broom S.A.</t>
  </si>
  <si>
    <t>Detroit S.A.</t>
  </si>
  <si>
    <t>Naviera Austral S.A</t>
  </si>
  <si>
    <t>Somarco</t>
  </si>
  <si>
    <t>Agunsa S.A.</t>
  </si>
  <si>
    <t>Transportes Maritimos Kochifas S.A.</t>
  </si>
  <si>
    <t>Navimag Ferries S.A.</t>
  </si>
  <si>
    <t>Ian Taylor Chile Sa.</t>
  </si>
  <si>
    <t>B&amp;M Agencia Marítima S.A.</t>
  </si>
  <si>
    <t>Compañia Maritima Chilena S.A.</t>
  </si>
  <si>
    <t>Naviera Ultranav Ltda</t>
  </si>
  <si>
    <t>Ultramar Ltda.</t>
  </si>
  <si>
    <t>Agencias Maritimas Agental Ltda.</t>
  </si>
  <si>
    <t>AGENCIA</t>
  </si>
  <si>
    <t>2.8.- Tonelaje total transportado en cabotaje por mes según Agencia</t>
  </si>
  <si>
    <t>Corral</t>
  </si>
  <si>
    <t>Tocopilla</t>
  </si>
  <si>
    <t>N°</t>
  </si>
  <si>
    <t>Nota: Gráfico no considera clasificación "Otros Puertos" y "Otros Puertos Sur"</t>
  </si>
  <si>
    <r>
      <t xml:space="preserve">Nota: Los datos informados en Cabotaje, son </t>
    </r>
    <r>
      <rPr>
        <b/>
        <u/>
        <sz val="9"/>
        <rFont val="Arial"/>
        <family val="2"/>
      </rPr>
      <t>referenciales</t>
    </r>
    <r>
      <rPr>
        <sz val="9"/>
        <rFont val="Arial"/>
        <family val="2"/>
      </rPr>
      <t xml:space="preserve"> y consideran las copias de guías y facturas de embarque de cabotaje, que hacen llegar los embarcadores a las Autoridades Marítimas del país. Tambien considera informaciones entregadas por el Ministerio de Transportes y TT., Capitanías de Puerto, Agencias de Naves y Empresas Navieras.</t>
    </r>
  </si>
  <si>
    <t>Panguipulli</t>
  </si>
  <si>
    <t>Huilo Huilo Desarrollo Inmobiliario SPA</t>
  </si>
  <si>
    <t>Lebu</t>
  </si>
  <si>
    <t>Valdivia</t>
  </si>
  <si>
    <t>Río Negro Hornopirén</t>
  </si>
  <si>
    <t>Aguirre</t>
  </si>
  <si>
    <t>Lago General Carrera</t>
  </si>
  <si>
    <t>Baker</t>
  </si>
  <si>
    <t>Bahía Fildes</t>
  </si>
  <si>
    <t>Contenedores</t>
  </si>
  <si>
    <t>Arauco Spa Naviera</t>
  </si>
  <si>
    <t>Trigo</t>
  </si>
  <si>
    <t>Hanga Roa</t>
  </si>
  <si>
    <t>Hornopirén</t>
  </si>
  <si>
    <t>GRÁFICO 9: PRINCIPALES TONELAJES TRANSPORTADOS EN CABOTAJE SEGÚN PUERTO ORIGEN-DESTINO AÑO 2025</t>
  </si>
  <si>
    <t>2.2.- Origen y destino del tráfico marítimo de cabotaje por tipo de carga. Año 2025</t>
  </si>
  <si>
    <t>2.3.- Tonelaje transportado en cabotaje según tipo de carga y por productos. Año 2025</t>
  </si>
  <si>
    <t>Naviera Y Transp Sur Austral Ltda</t>
  </si>
  <si>
    <t>Logística Marítima y Terrestre Spa</t>
  </si>
  <si>
    <t>Lago Gral. Carrera</t>
  </si>
  <si>
    <t>Gráfico 7: Tonelaje total movilizado en cabotaje por puerto. Año 2025</t>
  </si>
  <si>
    <t>2.1.- Tonelaje movilizado en cabotaje por puertos y según tipo de carga. 
Año 2025 (Cantidades en toneladas métricas)</t>
  </si>
  <si>
    <t>GRÁFICO 4 Tonelaje transportado en cabotaje. 
Años 2016 al 2025</t>
  </si>
  <si>
    <t>Gráfico 6: Tonelaje total mensual movilizado en cabotaje. Año 2025</t>
  </si>
  <si>
    <t>Año 2025</t>
  </si>
  <si>
    <t>Total General</t>
  </si>
  <si>
    <t xml:space="preserve">Gráfico 8: Tonelaje movilizado en cabotaje según agencia.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</si>
</sst>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 * #,##0_ ;_ * \-#,##0_ ;_ * &quot;-&quot;_ ;_ @_ "/>
    <numFmt numFmtId="165" formatCode="0.0%"/>
    <numFmt numFmtId="166" formatCode="#,##0.00_ ;\-#,##0.00\ "/>
  </numFmts>
  <fonts count="35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Geneva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hadow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i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  <font>
      <sz val="10"/>
      <name val="Geneva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5" fillId="3" borderId="2" applyNumberFormat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2" fillId="0" borderId="0"/>
    <xf numFmtId="0" fontId="3" fillId="0" borderId="0"/>
    <xf numFmtId="0" fontId="24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9" fillId="2" borderId="0" xfId="0" applyFont="1" applyFill="1"/>
    <xf numFmtId="3" fontId="6" fillId="2" borderId="0" xfId="0" applyNumberFormat="1" applyFont="1" applyFill="1"/>
    <xf numFmtId="3" fontId="10" fillId="2" borderId="0" xfId="0" applyNumberFormat="1" applyFont="1" applyFill="1"/>
    <xf numFmtId="0" fontId="12" fillId="2" borderId="0" xfId="0" applyFont="1" applyFill="1"/>
    <xf numFmtId="0" fontId="10" fillId="2" borderId="0" xfId="0" applyFont="1" applyFill="1"/>
    <xf numFmtId="41" fontId="12" fillId="2" borderId="0" xfId="0" applyNumberFormat="1" applyFont="1" applyFill="1"/>
    <xf numFmtId="3" fontId="12" fillId="2" borderId="0" xfId="0" applyNumberFormat="1" applyFont="1" applyFill="1"/>
    <xf numFmtId="0" fontId="11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3" fontId="8" fillId="2" borderId="0" xfId="0" applyNumberFormat="1" applyFont="1" applyFill="1" applyAlignment="1">
      <alignment horizontal="center"/>
    </xf>
    <xf numFmtId="41" fontId="6" fillId="2" borderId="0" xfId="0" applyNumberFormat="1" applyFont="1" applyFill="1" applyAlignment="1">
      <alignment horizontal="left"/>
    </xf>
    <xf numFmtId="41" fontId="6" fillId="2" borderId="0" xfId="2" applyNumberFormat="1" applyFont="1" applyFill="1" applyAlignment="1">
      <alignment horizontal="left" wrapText="1"/>
    </xf>
    <xf numFmtId="41" fontId="8" fillId="2" borderId="0" xfId="2" applyNumberFormat="1" applyFont="1" applyFill="1" applyAlignment="1">
      <alignment horizontal="left" wrapText="1"/>
    </xf>
    <xf numFmtId="41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4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5" applyFont="1" applyFill="1"/>
    <xf numFmtId="0" fontId="8" fillId="2" borderId="0" xfId="5" applyFont="1" applyFill="1"/>
    <xf numFmtId="0" fontId="6" fillId="2" borderId="0" xfId="5" applyFont="1" applyFill="1" applyAlignment="1">
      <alignment horizontal="left"/>
    </xf>
    <xf numFmtId="0" fontId="8" fillId="2" borderId="0" xfId="4" applyFont="1" applyFill="1" applyAlignment="1">
      <alignment horizontal="left" vertical="center"/>
    </xf>
    <xf numFmtId="0" fontId="8" fillId="2" borderId="0" xfId="5" applyFont="1" applyFill="1" applyAlignment="1">
      <alignment horizontal="left"/>
    </xf>
    <xf numFmtId="0" fontId="8" fillId="2" borderId="0" xfId="5" applyFont="1" applyFill="1" applyAlignment="1">
      <alignment horizontal="center"/>
    </xf>
    <xf numFmtId="10" fontId="8" fillId="2" borderId="0" xfId="6" applyNumberFormat="1" applyFont="1" applyFill="1" applyBorder="1" applyAlignment="1">
      <alignment horizontal="center"/>
    </xf>
    <xf numFmtId="41" fontId="6" fillId="2" borderId="0" xfId="5" applyNumberFormat="1" applyFont="1" applyFill="1"/>
    <xf numFmtId="41" fontId="8" fillId="2" borderId="0" xfId="5" applyNumberFormat="1" applyFont="1" applyFill="1"/>
    <xf numFmtId="9" fontId="8" fillId="2" borderId="0" xfId="6" applyFont="1" applyFill="1" applyBorder="1" applyAlignment="1">
      <alignment horizontal="center"/>
    </xf>
    <xf numFmtId="3" fontId="8" fillId="2" borderId="0" xfId="0" applyNumberFormat="1" applyFont="1" applyFill="1"/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8" fillId="2" borderId="0" xfId="8" applyFont="1" applyFill="1"/>
    <xf numFmtId="41" fontId="17" fillId="2" borderId="0" xfId="0" applyNumberFormat="1" applyFont="1" applyFill="1"/>
    <xf numFmtId="0" fontId="17" fillId="2" borderId="0" xfId="0" applyFont="1" applyFill="1" applyAlignment="1">
      <alignment horizontal="center"/>
    </xf>
    <xf numFmtId="0" fontId="6" fillId="2" borderId="0" xfId="0" applyFont="1" applyFill="1" applyAlignment="1">
      <alignment vertical="top" wrapText="1"/>
    </xf>
    <xf numFmtId="3" fontId="18" fillId="2" borderId="0" xfId="8" applyNumberFormat="1" applyFont="1" applyFill="1"/>
    <xf numFmtId="0" fontId="20" fillId="2" borderId="0" xfId="8" applyFont="1" applyFill="1"/>
    <xf numFmtId="41" fontId="18" fillId="2" borderId="0" xfId="8" applyNumberFormat="1" applyFont="1" applyFill="1"/>
    <xf numFmtId="14" fontId="18" fillId="2" borderId="0" xfId="8" applyNumberFormat="1" applyFont="1" applyFill="1"/>
    <xf numFmtId="0" fontId="22" fillId="2" borderId="0" xfId="2" applyFont="1" applyFill="1" applyAlignment="1">
      <alignment horizontal="center"/>
    </xf>
    <xf numFmtId="3" fontId="17" fillId="2" borderId="0" xfId="8" applyNumberFormat="1" applyFont="1" applyFill="1" applyAlignment="1">
      <alignment horizontal="center"/>
    </xf>
    <xf numFmtId="0" fontId="21" fillId="2" borderId="0" xfId="2" applyFont="1" applyFill="1" applyAlignment="1">
      <alignment horizontal="left" wrapText="1"/>
    </xf>
    <xf numFmtId="41" fontId="18" fillId="2" borderId="0" xfId="8" applyNumberFormat="1" applyFont="1" applyFill="1" applyAlignment="1">
      <alignment vertical="top"/>
    </xf>
    <xf numFmtId="41" fontId="17" fillId="2" borderId="0" xfId="8" applyNumberFormat="1" applyFont="1" applyFill="1"/>
    <xf numFmtId="0" fontId="17" fillId="2" borderId="0" xfId="8" applyFont="1" applyFill="1" applyAlignment="1">
      <alignment horizontal="center"/>
    </xf>
    <xf numFmtId="3" fontId="17" fillId="2" borderId="0" xfId="8" applyNumberFormat="1" applyFont="1" applyFill="1"/>
    <xf numFmtId="0" fontId="18" fillId="0" borderId="0" xfId="8" applyFont="1"/>
    <xf numFmtId="0" fontId="17" fillId="0" borderId="0" xfId="8" applyFont="1"/>
    <xf numFmtId="0" fontId="18" fillId="0" borderId="1" xfId="8" applyFont="1" applyBorder="1"/>
    <xf numFmtId="41" fontId="18" fillId="0" borderId="1" xfId="8" applyNumberFormat="1" applyFont="1" applyBorder="1"/>
    <xf numFmtId="41" fontId="17" fillId="0" borderId="1" xfId="8" applyNumberFormat="1" applyFont="1" applyBorder="1" applyAlignment="1">
      <alignment horizontal="right"/>
    </xf>
    <xf numFmtId="3" fontId="18" fillId="0" borderId="0" xfId="8" applyNumberFormat="1" applyFont="1"/>
    <xf numFmtId="166" fontId="18" fillId="0" borderId="0" xfId="8" applyNumberFormat="1" applyFont="1"/>
    <xf numFmtId="0" fontId="20" fillId="0" borderId="0" xfId="8" applyFont="1"/>
    <xf numFmtId="0" fontId="17" fillId="0" borderId="0" xfId="3" applyFont="1" applyFill="1" applyBorder="1" applyAlignment="1">
      <alignment horizontal="center"/>
    </xf>
    <xf numFmtId="41" fontId="17" fillId="0" borderId="0" xfId="8" applyNumberFormat="1" applyFont="1" applyAlignment="1">
      <alignment horizontal="right"/>
    </xf>
    <xf numFmtId="0" fontId="17" fillId="0" borderId="0" xfId="8" applyFont="1" applyAlignment="1">
      <alignment horizontal="center"/>
    </xf>
    <xf numFmtId="0" fontId="14" fillId="2" borderId="0" xfId="12" applyFont="1" applyFill="1"/>
    <xf numFmtId="3" fontId="14" fillId="2" borderId="0" xfId="12" applyNumberFormat="1" applyFont="1" applyFill="1"/>
    <xf numFmtId="0" fontId="27" fillId="2" borderId="0" xfId="12" applyFont="1" applyFill="1"/>
    <xf numFmtId="0" fontId="18" fillId="2" borderId="0" xfId="12" applyFont="1" applyFill="1"/>
    <xf numFmtId="0" fontId="28" fillId="2" borderId="0" xfId="12" applyFont="1" applyFill="1"/>
    <xf numFmtId="0" fontId="17" fillId="2" borderId="4" xfId="12" applyFont="1" applyFill="1" applyBorder="1"/>
    <xf numFmtId="0" fontId="26" fillId="2" borderId="0" xfId="12" applyFont="1" applyFill="1"/>
    <xf numFmtId="49" fontId="5" fillId="2" borderId="0" xfId="12" applyNumberFormat="1" applyFont="1" applyFill="1" applyAlignment="1">
      <alignment horizontal="center"/>
    </xf>
    <xf numFmtId="0" fontId="5" fillId="2" borderId="0" xfId="12" applyFont="1" applyFill="1" applyAlignment="1">
      <alignment horizontal="center"/>
    </xf>
    <xf numFmtId="0" fontId="5" fillId="2" borderId="0" xfId="12" applyFont="1" applyFill="1"/>
    <xf numFmtId="3" fontId="26" fillId="2" borderId="0" xfId="12" applyNumberFormat="1" applyFont="1" applyFill="1"/>
    <xf numFmtId="41" fontId="26" fillId="2" borderId="0" xfId="12" applyNumberFormat="1" applyFont="1" applyFill="1"/>
    <xf numFmtId="3" fontId="5" fillId="2" borderId="0" xfId="12" applyNumberFormat="1" applyFont="1" applyFill="1"/>
    <xf numFmtId="0" fontId="25" fillId="2" borderId="0" xfId="12" applyFont="1" applyFill="1"/>
    <xf numFmtId="0" fontId="26" fillId="2" borderId="0" xfId="12" applyFont="1" applyFill="1" applyAlignment="1">
      <alignment horizontal="center" vertical="top"/>
    </xf>
    <xf numFmtId="0" fontId="26" fillId="2" borderId="0" xfId="12" applyFont="1" applyFill="1" applyAlignment="1">
      <alignment vertical="top"/>
    </xf>
    <xf numFmtId="0" fontId="14" fillId="2" borderId="0" xfId="12" applyFont="1" applyFill="1" applyAlignment="1">
      <alignment vertical="top"/>
    </xf>
    <xf numFmtId="3" fontId="14" fillId="2" borderId="0" xfId="12" applyNumberFormat="1" applyFont="1" applyFill="1" applyAlignment="1">
      <alignment vertical="top"/>
    </xf>
    <xf numFmtId="0" fontId="25" fillId="2" borderId="0" xfId="12" applyFont="1" applyFill="1" applyAlignment="1">
      <alignment vertical="top"/>
    </xf>
    <xf numFmtId="0" fontId="30" fillId="2" borderId="0" xfId="12" applyFont="1" applyFill="1" applyAlignment="1">
      <alignment horizontal="center" vertical="center" readingOrder="1"/>
    </xf>
    <xf numFmtId="0" fontId="31" fillId="2" borderId="0" xfId="2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center" vertical="center"/>
    </xf>
    <xf numFmtId="164" fontId="5" fillId="2" borderId="0" xfId="12" applyNumberFormat="1" applyFont="1" applyFill="1"/>
    <xf numFmtId="165" fontId="26" fillId="2" borderId="0" xfId="13" applyNumberFormat="1" applyFont="1" applyFill="1" applyBorder="1" applyAlignment="1">
      <alignment vertical="top"/>
    </xf>
    <xf numFmtId="0" fontId="5" fillId="2" borderId="0" xfId="12" applyFont="1" applyFill="1" applyAlignment="1">
      <alignment vertical="top"/>
    </xf>
    <xf numFmtId="0" fontId="5" fillId="2" borderId="0" xfId="12" applyFont="1" applyFill="1" applyAlignment="1">
      <alignment horizontal="center" vertical="top"/>
    </xf>
    <xf numFmtId="164" fontId="26" fillId="2" borderId="0" xfId="12" applyNumberFormat="1" applyFont="1" applyFill="1"/>
    <xf numFmtId="0" fontId="18" fillId="0" borderId="0" xfId="12" applyFont="1"/>
    <xf numFmtId="165" fontId="18" fillId="0" borderId="0" xfId="12" applyNumberFormat="1" applyFont="1"/>
    <xf numFmtId="3" fontId="18" fillId="0" borderId="0" xfId="12" applyNumberFormat="1" applyFont="1"/>
    <xf numFmtId="165" fontId="14" fillId="0" borderId="0" xfId="12" applyNumberFormat="1" applyFont="1"/>
    <xf numFmtId="3" fontId="14" fillId="0" borderId="0" xfId="12" applyNumberFormat="1" applyFont="1"/>
    <xf numFmtId="0" fontId="14" fillId="0" borderId="0" xfId="12" applyFont="1"/>
    <xf numFmtId="165" fontId="32" fillId="0" borderId="0" xfId="13" applyNumberFormat="1" applyFont="1" applyFill="1" applyBorder="1" applyAlignment="1">
      <alignment horizontal="right"/>
    </xf>
    <xf numFmtId="41" fontId="32" fillId="0" borderId="0" xfId="12" applyNumberFormat="1" applyFont="1"/>
    <xf numFmtId="0" fontId="32" fillId="0" borderId="0" xfId="12" applyFont="1"/>
    <xf numFmtId="41" fontId="32" fillId="0" borderId="0" xfId="12" applyNumberFormat="1" applyFont="1" applyAlignment="1">
      <alignment horizontal="right"/>
    </xf>
    <xf numFmtId="165" fontId="32" fillId="0" borderId="0" xfId="12" applyNumberFormat="1" applyFont="1" applyAlignment="1">
      <alignment horizontal="center"/>
    </xf>
    <xf numFmtId="0" fontId="29" fillId="0" borderId="0" xfId="12" applyFont="1" applyAlignment="1">
      <alignment horizontal="center" vertical="center" readingOrder="1"/>
    </xf>
    <xf numFmtId="0" fontId="32" fillId="0" borderId="0" xfId="9" applyFont="1" applyAlignment="1">
      <alignment horizontal="center"/>
    </xf>
    <xf numFmtId="0" fontId="33" fillId="0" borderId="0" xfId="8" applyFont="1"/>
    <xf numFmtId="0" fontId="33" fillId="2" borderId="0" xfId="0" applyFont="1" applyFill="1"/>
    <xf numFmtId="0" fontId="33" fillId="0" borderId="0" xfId="8" applyFont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41" fontId="33" fillId="2" borderId="0" xfId="0" applyNumberFormat="1" applyFont="1" applyFill="1" applyAlignment="1">
      <alignment horizontal="center" vertical="center"/>
    </xf>
    <xf numFmtId="41" fontId="34" fillId="2" borderId="0" xfId="0" applyNumberFormat="1" applyFont="1" applyFill="1" applyAlignment="1">
      <alignment horizontal="center" vertical="center"/>
    </xf>
    <xf numFmtId="3" fontId="33" fillId="2" borderId="0" xfId="0" applyNumberFormat="1" applyFont="1" applyFill="1" applyAlignment="1">
      <alignment horizontal="center" vertical="center"/>
    </xf>
    <xf numFmtId="0" fontId="33" fillId="2" borderId="0" xfId="8" applyFont="1" applyFill="1" applyAlignment="1">
      <alignment horizontal="center" vertical="center"/>
    </xf>
    <xf numFmtId="0" fontId="18" fillId="0" borderId="0" xfId="8" quotePrefix="1" applyFont="1"/>
    <xf numFmtId="41" fontId="33" fillId="2" borderId="0" xfId="0" quotePrefix="1" applyNumberFormat="1" applyFont="1" applyFill="1" applyAlignment="1">
      <alignment horizontal="center" vertical="center"/>
    </xf>
    <xf numFmtId="41" fontId="6" fillId="2" borderId="0" xfId="2" quotePrefix="1" applyNumberFormat="1" applyFont="1" applyFill="1" applyAlignment="1">
      <alignment horizontal="left" wrapText="1"/>
    </xf>
    <xf numFmtId="41" fontId="6" fillId="2" borderId="0" xfId="5" applyNumberFormat="1" applyFont="1" applyFill="1" applyAlignment="1">
      <alignment horizontal="left"/>
    </xf>
    <xf numFmtId="41" fontId="8" fillId="2" borderId="0" xfId="5" applyNumberFormat="1" applyFont="1" applyFill="1" applyAlignment="1">
      <alignment horizontal="left"/>
    </xf>
    <xf numFmtId="10" fontId="6" fillId="2" borderId="0" xfId="6" applyNumberFormat="1" applyFont="1" applyFill="1" applyBorder="1" applyAlignment="1">
      <alignment horizontal="center"/>
    </xf>
    <xf numFmtId="0" fontId="14" fillId="0" borderId="0" xfId="8" applyFont="1"/>
    <xf numFmtId="41" fontId="17" fillId="2" borderId="0" xfId="8" applyNumberFormat="1" applyFont="1" applyFill="1" applyAlignment="1">
      <alignment horizontal="right"/>
    </xf>
    <xf numFmtId="0" fontId="6" fillId="2" borderId="0" xfId="8" applyFont="1" applyFill="1" applyAlignment="1">
      <alignment horizontal="center" vertical="center"/>
    </xf>
    <xf numFmtId="41" fontId="6" fillId="2" borderId="0" xfId="1" applyNumberFormat="1" applyFont="1" applyFill="1" applyAlignment="1">
      <alignment horizontal="left" wrapText="1"/>
    </xf>
    <xf numFmtId="41" fontId="6" fillId="2" borderId="0" xfId="0" quotePrefix="1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41" fontId="6" fillId="2" borderId="0" xfId="0" applyNumberFormat="1" applyFont="1" applyFill="1"/>
    <xf numFmtId="0" fontId="17" fillId="2" borderId="0" xfId="0" applyFont="1" applyFill="1" applyAlignment="1">
      <alignment horizontal="left"/>
    </xf>
    <xf numFmtId="0" fontId="6" fillId="2" borderId="0" xfId="0" applyFont="1" applyFill="1" applyAlignment="1">
      <alignment horizontal="left" indent="1"/>
    </xf>
    <xf numFmtId="41" fontId="8" fillId="2" borderId="0" xfId="0" applyNumberFormat="1" applyFont="1" applyFill="1"/>
    <xf numFmtId="0" fontId="17" fillId="4" borderId="1" xfId="12" applyFont="1" applyFill="1" applyBorder="1" applyAlignment="1">
      <alignment horizontal="left"/>
    </xf>
    <xf numFmtId="41" fontId="17" fillId="4" borderId="1" xfId="12" applyNumberFormat="1" applyFont="1" applyFill="1" applyBorder="1" applyAlignment="1">
      <alignment horizontal="left"/>
    </xf>
    <xf numFmtId="0" fontId="18" fillId="4" borderId="1" xfId="12" applyFont="1" applyFill="1" applyBorder="1" applyAlignment="1">
      <alignment horizontal="left"/>
    </xf>
    <xf numFmtId="41" fontId="18" fillId="4" borderId="1" xfId="12" applyNumberFormat="1" applyFont="1" applyFill="1" applyBorder="1" applyAlignment="1">
      <alignment horizontal="left"/>
    </xf>
    <xf numFmtId="0" fontId="17" fillId="4" borderId="3" xfId="12" applyFont="1" applyFill="1" applyBorder="1" applyAlignment="1">
      <alignment horizontal="left"/>
    </xf>
    <xf numFmtId="41" fontId="17" fillId="4" borderId="1" xfId="12" applyNumberFormat="1" applyFont="1" applyFill="1" applyBorder="1"/>
    <xf numFmtId="0" fontId="18" fillId="4" borderId="1" xfId="12" applyFont="1" applyFill="1" applyBorder="1"/>
    <xf numFmtId="41" fontId="18" fillId="4" borderId="1" xfId="12" applyNumberFormat="1" applyFont="1" applyFill="1" applyBorder="1"/>
    <xf numFmtId="0" fontId="17" fillId="4" borderId="4" xfId="12" applyFont="1" applyFill="1" applyBorder="1" applyAlignment="1">
      <alignment horizontal="left"/>
    </xf>
    <xf numFmtId="0" fontId="17" fillId="4" borderId="1" xfId="12" applyFont="1" applyFill="1" applyBorder="1"/>
    <xf numFmtId="0" fontId="17" fillId="4" borderId="4" xfId="12" applyFont="1" applyFill="1" applyBorder="1"/>
    <xf numFmtId="0" fontId="18" fillId="5" borderId="1" xfId="12" applyFont="1" applyFill="1" applyBorder="1"/>
    <xf numFmtId="41" fontId="18" fillId="5" borderId="1" xfId="12" applyNumberFormat="1" applyFont="1" applyFill="1" applyBorder="1"/>
    <xf numFmtId="0" fontId="17" fillId="4" borderId="5" xfId="12" applyFont="1" applyFill="1" applyBorder="1"/>
    <xf numFmtId="0" fontId="12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3" fillId="2" borderId="0" xfId="12" applyFont="1" applyFill="1" applyAlignment="1">
      <alignment horizontal="center" vertical="center" wrapText="1"/>
    </xf>
    <xf numFmtId="0" fontId="23" fillId="2" borderId="0" xfId="12" applyFont="1" applyFill="1" applyAlignment="1">
      <alignment horizontal="center" vertical="center"/>
    </xf>
    <xf numFmtId="0" fontId="8" fillId="2" borderId="0" xfId="5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0" fontId="11" fillId="2" borderId="0" xfId="4" applyFont="1" applyFill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6" fillId="2" borderId="0" xfId="8" applyFont="1" applyFill="1" applyAlignment="1">
      <alignment horizontal="left" vertical="center" wrapText="1"/>
    </xf>
    <xf numFmtId="0" fontId="23" fillId="2" borderId="0" xfId="8" applyFont="1" applyFill="1" applyAlignment="1">
      <alignment horizontal="center"/>
    </xf>
    <xf numFmtId="0" fontId="29" fillId="2" borderId="0" xfId="12" applyFont="1" applyFill="1" applyAlignment="1">
      <alignment horizontal="center" vertical="center" readingOrder="1"/>
    </xf>
    <xf numFmtId="0" fontId="30" fillId="2" borderId="0" xfId="12" applyFont="1" applyFill="1" applyAlignment="1">
      <alignment horizontal="center" vertical="center" readingOrder="1"/>
    </xf>
    <xf numFmtId="0" fontId="23" fillId="0" borderId="0" xfId="8" applyFont="1" applyAlignment="1">
      <alignment horizontal="center"/>
    </xf>
  </cellXfs>
  <cellStyles count="14">
    <cellStyle name="Celda de comprobación" xfId="3" builtinId="23"/>
    <cellStyle name="Millares 2" xfId="7" xr:uid="{00000000-0005-0000-0000-000001000000}"/>
    <cellStyle name="Normal" xfId="0" builtinId="0"/>
    <cellStyle name="Normal 2" xfId="4" xr:uid="{00000000-0005-0000-0000-000003000000}"/>
    <cellStyle name="Normal 2 2" xfId="8" xr:uid="{00000000-0005-0000-0000-000004000000}"/>
    <cellStyle name="Normal 2 3" xfId="11" xr:uid="{00000000-0005-0000-0000-000005000000}"/>
    <cellStyle name="Normal 3" xfId="5" xr:uid="{00000000-0005-0000-0000-000006000000}"/>
    <cellStyle name="Normal 4" xfId="10" xr:uid="{00000000-0005-0000-0000-000007000000}"/>
    <cellStyle name="Normal 5" xfId="12" xr:uid="{00000000-0005-0000-0000-000008000000}"/>
    <cellStyle name="Normal_3.3.5" xfId="9" xr:uid="{00000000-0005-0000-0000-000009000000}"/>
    <cellStyle name="Normal_cuadro3.1" xfId="1" xr:uid="{00000000-0005-0000-0000-00000B000000}"/>
    <cellStyle name="Normal_Hoja1" xfId="2" xr:uid="{00000000-0005-0000-0000-00000C000000}"/>
    <cellStyle name="Porcentaje 2" xfId="6" xr:uid="{00000000-0005-0000-0000-00000D000000}"/>
    <cellStyle name="Porcentaje 3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805251718898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95-8F48-A979-F9D6F05D45DA}"/>
                </c:ext>
              </c:extLst>
            </c:dLbl>
            <c:dLbl>
              <c:idx val="1"/>
              <c:layout>
                <c:manualLayout>
                  <c:x val="-5.0126223448249576E-17"/>
                  <c:y val="-1.8052517188981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95-8F48-A979-F9D6F05D45DA}"/>
                </c:ext>
              </c:extLst>
            </c:dLbl>
            <c:dLbl>
              <c:idx val="2"/>
              <c:layout>
                <c:manualLayout>
                  <c:x val="1.3670946139270987E-3"/>
                  <c:y val="-1.6046681945761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95-8F48-A979-F9D6F05D45DA}"/>
                </c:ext>
              </c:extLst>
            </c:dLbl>
            <c:dLbl>
              <c:idx val="3"/>
              <c:layout>
                <c:manualLayout>
                  <c:x val="4.1012838417812964E-3"/>
                  <c:y val="-1.4040846702541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95-8F48-A979-F9D6F05D45DA}"/>
                </c:ext>
              </c:extLst>
            </c:dLbl>
            <c:dLbl>
              <c:idx val="4"/>
              <c:layout>
                <c:manualLayout>
                  <c:x val="6.8354730696354934E-3"/>
                  <c:y val="-2.2064187675421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95-8F48-A979-F9D6F05D45DA}"/>
                </c:ext>
              </c:extLst>
            </c:dLbl>
            <c:dLbl>
              <c:idx val="5"/>
              <c:layout>
                <c:manualLayout>
                  <c:x val="4.1012838417811958E-3"/>
                  <c:y val="-3.0087528648302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95-8F48-A979-F9D6F05D45DA}"/>
                </c:ext>
              </c:extLst>
            </c:dLbl>
            <c:dLbl>
              <c:idx val="6"/>
              <c:layout>
                <c:manualLayout>
                  <c:x val="1.3670946139269986E-3"/>
                  <c:y val="-2.4070022918641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95-8F48-A979-F9D6F05D45DA}"/>
                </c:ext>
              </c:extLst>
            </c:dLbl>
            <c:dLbl>
              <c:idx val="7"/>
              <c:layout>
                <c:manualLayout>
                  <c:x val="9.5696622974896922E-3"/>
                  <c:y val="-1.6046681945761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95-8F48-A979-F9D6F05D45DA}"/>
                </c:ext>
              </c:extLst>
            </c:dLbl>
            <c:dLbl>
              <c:idx val="8"/>
              <c:layout>
                <c:manualLayout>
                  <c:x val="-1.0025244689649915E-16"/>
                  <c:y val="-2.0058352432201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95-8F48-A979-F9D6F05D45DA}"/>
                </c:ext>
              </c:extLst>
            </c:dLbl>
            <c:dLbl>
              <c:idx val="9"/>
              <c:layout>
                <c:manualLayout>
                  <c:x val="2.7341892278540973E-3"/>
                  <c:y val="-3.0087528648302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95-8F48-A979-F9D6F05D4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4'!$A$40:$A$49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'Grafico 4'!$B$40:$B$49</c:f>
              <c:numCache>
                <c:formatCode>#,##0</c:formatCode>
                <c:ptCount val="10"/>
                <c:pt idx="0">
                  <c:v>13739586</c:v>
                </c:pt>
                <c:pt idx="1">
                  <c:v>14216086</c:v>
                </c:pt>
                <c:pt idx="2">
                  <c:v>13437055</c:v>
                </c:pt>
                <c:pt idx="3">
                  <c:v>11523822</c:v>
                </c:pt>
                <c:pt idx="4">
                  <c:v>10842108</c:v>
                </c:pt>
                <c:pt idx="5">
                  <c:v>11361329</c:v>
                </c:pt>
                <c:pt idx="6">
                  <c:v>12817370</c:v>
                </c:pt>
                <c:pt idx="7">
                  <c:v>10661049.135</c:v>
                </c:pt>
                <c:pt idx="8">
                  <c:v>12641323</c:v>
                </c:pt>
                <c:pt idx="9">
                  <c:v>16084483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95-8F48-A979-F9D6F05D45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299115520"/>
        <c:axId val="299656320"/>
        <c:axId val="0"/>
      </c:bar3DChart>
      <c:catAx>
        <c:axId val="2991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s-CL"/>
          </a:p>
        </c:txPr>
        <c:crossAx val="299656320"/>
        <c:crosses val="autoZero"/>
        <c:auto val="1"/>
        <c:lblAlgn val="ctr"/>
        <c:lblOffset val="100"/>
        <c:noMultiLvlLbl val="0"/>
      </c:catAx>
      <c:valAx>
        <c:axId val="299656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TONELADAS</a:t>
                </a:r>
              </a:p>
            </c:rich>
          </c:tx>
          <c:layout>
            <c:manualLayout>
              <c:xMode val="edge"/>
              <c:yMode val="edge"/>
              <c:x val="1.3297720885532341E-2"/>
              <c:y val="0.4984117263526071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s-CL"/>
          </a:p>
        </c:txPr>
        <c:crossAx val="29911552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430780064601844"/>
          <c:y val="0.16937105084086712"/>
          <c:w val="0.84738878709240262"/>
          <c:h val="0.7185692529174594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lIns="182880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'GRAFICO 6'!$B$14:$B$25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6'!$H$14:$H$25</c:f>
              <c:numCache>
                <c:formatCode>#,##0</c:formatCode>
                <c:ptCount val="12"/>
                <c:pt idx="0">
                  <c:v>3872874</c:v>
                </c:pt>
                <c:pt idx="1">
                  <c:v>3609062</c:v>
                </c:pt>
                <c:pt idx="2">
                  <c:v>4047818</c:v>
                </c:pt>
                <c:pt idx="3">
                  <c:v>2248296</c:v>
                </c:pt>
                <c:pt idx="4">
                  <c:v>1777564</c:v>
                </c:pt>
                <c:pt idx="5">
                  <c:v>2310312</c:v>
                </c:pt>
                <c:pt idx="6">
                  <c:v>2504276</c:v>
                </c:pt>
                <c:pt idx="7">
                  <c:v>2435204</c:v>
                </c:pt>
                <c:pt idx="8">
                  <c:v>1995650</c:v>
                </c:pt>
                <c:pt idx="9">
                  <c:v>2646458</c:v>
                </c:pt>
                <c:pt idx="10">
                  <c:v>2565430</c:v>
                </c:pt>
                <c:pt idx="11">
                  <c:v>2156022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E-7F4E-951B-6ABA0BFF3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8143744"/>
        <c:axId val="299660352"/>
        <c:axId val="0"/>
      </c:bar3DChart>
      <c:catAx>
        <c:axId val="29814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299660352"/>
        <c:crosses val="autoZero"/>
        <c:auto val="1"/>
        <c:lblAlgn val="ctr"/>
        <c:lblOffset val="100"/>
        <c:noMultiLvlLbl val="0"/>
      </c:catAx>
      <c:valAx>
        <c:axId val="299660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TONELADAS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814374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CL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7'!$B$19:$B$62</c:f>
              <c:strCache>
                <c:ptCount val="44"/>
                <c:pt idx="0">
                  <c:v>Puerto Williams</c:v>
                </c:pt>
                <c:pt idx="1">
                  <c:v>Tierra Del Fuego</c:v>
                </c:pt>
                <c:pt idx="2">
                  <c:v>Punta Delgada</c:v>
                </c:pt>
                <c:pt idx="3">
                  <c:v>Punta Arenas</c:v>
                </c:pt>
                <c:pt idx="4">
                  <c:v>Puerto Natales</c:v>
                </c:pt>
                <c:pt idx="5">
                  <c:v>Baker</c:v>
                </c:pt>
                <c:pt idx="6">
                  <c:v>Chacabuco</c:v>
                </c:pt>
                <c:pt idx="7">
                  <c:v>Lago Gral. Carrera</c:v>
                </c:pt>
                <c:pt idx="8">
                  <c:v>Aguirre</c:v>
                </c:pt>
                <c:pt idx="9">
                  <c:v>Cisnes</c:v>
                </c:pt>
                <c:pt idx="10">
                  <c:v>Melinka</c:v>
                </c:pt>
                <c:pt idx="11">
                  <c:v>Chaitén</c:v>
                </c:pt>
                <c:pt idx="12">
                  <c:v>Quellón</c:v>
                </c:pt>
                <c:pt idx="13">
                  <c:v>Achao</c:v>
                </c:pt>
                <c:pt idx="14">
                  <c:v>Chonchi</c:v>
                </c:pt>
                <c:pt idx="15">
                  <c:v>Castro</c:v>
                </c:pt>
                <c:pt idx="16">
                  <c:v>Quemchi</c:v>
                </c:pt>
                <c:pt idx="17">
                  <c:v>Ancud</c:v>
                </c:pt>
                <c:pt idx="18">
                  <c:v>Hornopirén</c:v>
                </c:pt>
                <c:pt idx="19">
                  <c:v>Maullín</c:v>
                </c:pt>
                <c:pt idx="20">
                  <c:v>Calbuco</c:v>
                </c:pt>
                <c:pt idx="21">
                  <c:v>Puerto Montt</c:v>
                </c:pt>
                <c:pt idx="22">
                  <c:v>Corral</c:v>
                </c:pt>
                <c:pt idx="23">
                  <c:v>Valdivia</c:v>
                </c:pt>
                <c:pt idx="24">
                  <c:v>Panguipulli</c:v>
                </c:pt>
                <c:pt idx="25">
                  <c:v>Lebu</c:v>
                </c:pt>
                <c:pt idx="26">
                  <c:v>Coronel</c:v>
                </c:pt>
                <c:pt idx="27">
                  <c:v>Talcahuano</c:v>
                </c:pt>
                <c:pt idx="28">
                  <c:v>San Vicente</c:v>
                </c:pt>
                <c:pt idx="29">
                  <c:v>Lirquén</c:v>
                </c:pt>
                <c:pt idx="30">
                  <c:v>San Antonio</c:v>
                </c:pt>
                <c:pt idx="31">
                  <c:v>Juan Fernández</c:v>
                </c:pt>
                <c:pt idx="32">
                  <c:v>Valparaíso</c:v>
                </c:pt>
                <c:pt idx="33">
                  <c:v>Quintero</c:v>
                </c:pt>
                <c:pt idx="34">
                  <c:v>Hanga Roa - Isla de Pascua</c:v>
                </c:pt>
                <c:pt idx="35">
                  <c:v>Coquimbo</c:v>
                </c:pt>
                <c:pt idx="36">
                  <c:v>Caldera</c:v>
                </c:pt>
                <c:pt idx="37">
                  <c:v>Chañaral</c:v>
                </c:pt>
                <c:pt idx="38">
                  <c:v>Antofagasta</c:v>
                </c:pt>
                <c:pt idx="39">
                  <c:v>Mejillones</c:v>
                </c:pt>
                <c:pt idx="40">
                  <c:v>Tocopilla</c:v>
                </c:pt>
                <c:pt idx="41">
                  <c:v>Patache</c:v>
                </c:pt>
                <c:pt idx="42">
                  <c:v>Iquique</c:v>
                </c:pt>
                <c:pt idx="43">
                  <c:v>Arica</c:v>
                </c:pt>
              </c:strCache>
            </c:strRef>
          </c:cat>
          <c:val>
            <c:numRef>
              <c:f>'GRAFICO 7'!$C$19:$C$62</c:f>
              <c:numCache>
                <c:formatCode>_ * #,##0_ ;_ * \-#,##0_ ;_ * "-"_ ;_ @_ </c:formatCode>
                <c:ptCount val="44"/>
                <c:pt idx="0">
                  <c:v>63368</c:v>
                </c:pt>
                <c:pt idx="1">
                  <c:v>153011</c:v>
                </c:pt>
                <c:pt idx="2">
                  <c:v>402138</c:v>
                </c:pt>
                <c:pt idx="3">
                  <c:v>1514823</c:v>
                </c:pt>
                <c:pt idx="4">
                  <c:v>771988</c:v>
                </c:pt>
                <c:pt idx="5">
                  <c:v>5824</c:v>
                </c:pt>
                <c:pt idx="6">
                  <c:v>887266</c:v>
                </c:pt>
                <c:pt idx="7">
                  <c:v>128998</c:v>
                </c:pt>
                <c:pt idx="8">
                  <c:v>68659</c:v>
                </c:pt>
                <c:pt idx="9">
                  <c:v>433109</c:v>
                </c:pt>
                <c:pt idx="10">
                  <c:v>254504</c:v>
                </c:pt>
                <c:pt idx="11">
                  <c:v>298049</c:v>
                </c:pt>
                <c:pt idx="12">
                  <c:v>651257</c:v>
                </c:pt>
                <c:pt idx="13">
                  <c:v>41721</c:v>
                </c:pt>
                <c:pt idx="14">
                  <c:v>178067</c:v>
                </c:pt>
                <c:pt idx="15">
                  <c:v>174405</c:v>
                </c:pt>
                <c:pt idx="16">
                  <c:v>14672</c:v>
                </c:pt>
                <c:pt idx="17">
                  <c:v>267985</c:v>
                </c:pt>
                <c:pt idx="18">
                  <c:v>226862</c:v>
                </c:pt>
                <c:pt idx="19">
                  <c:v>535</c:v>
                </c:pt>
                <c:pt idx="20">
                  <c:v>2129576</c:v>
                </c:pt>
                <c:pt idx="21">
                  <c:v>1722423</c:v>
                </c:pt>
                <c:pt idx="22">
                  <c:v>2039</c:v>
                </c:pt>
                <c:pt idx="23">
                  <c:v>1790</c:v>
                </c:pt>
                <c:pt idx="24">
                  <c:v>83020</c:v>
                </c:pt>
                <c:pt idx="25">
                  <c:v>1602</c:v>
                </c:pt>
                <c:pt idx="26">
                  <c:v>196793</c:v>
                </c:pt>
                <c:pt idx="27">
                  <c:v>3823781</c:v>
                </c:pt>
                <c:pt idx="28">
                  <c:v>4557855</c:v>
                </c:pt>
                <c:pt idx="29">
                  <c:v>121287</c:v>
                </c:pt>
                <c:pt idx="30">
                  <c:v>1590043</c:v>
                </c:pt>
                <c:pt idx="31">
                  <c:v>23459</c:v>
                </c:pt>
                <c:pt idx="32">
                  <c:v>532563</c:v>
                </c:pt>
                <c:pt idx="33">
                  <c:v>3564329</c:v>
                </c:pt>
                <c:pt idx="34">
                  <c:v>101963</c:v>
                </c:pt>
                <c:pt idx="35">
                  <c:v>986770</c:v>
                </c:pt>
                <c:pt idx="36">
                  <c:v>739126</c:v>
                </c:pt>
                <c:pt idx="37">
                  <c:v>443623</c:v>
                </c:pt>
                <c:pt idx="38">
                  <c:v>239802</c:v>
                </c:pt>
                <c:pt idx="39">
                  <c:v>1927095</c:v>
                </c:pt>
                <c:pt idx="40">
                  <c:v>18500</c:v>
                </c:pt>
                <c:pt idx="41">
                  <c:v>568923</c:v>
                </c:pt>
                <c:pt idx="42">
                  <c:v>957027</c:v>
                </c:pt>
                <c:pt idx="43">
                  <c:v>1296247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8-834C-BB60-5D3D2BA3EE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9"/>
        <c:shape val="box"/>
        <c:axId val="300807168"/>
        <c:axId val="299658624"/>
        <c:axId val="0"/>
      </c:bar3DChart>
      <c:catAx>
        <c:axId val="3008071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PUERTOS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99658624"/>
        <c:crosses val="autoZero"/>
        <c:auto val="1"/>
        <c:lblAlgn val="ctr"/>
        <c:lblOffset val="100"/>
        <c:noMultiLvlLbl val="0"/>
      </c:catAx>
      <c:valAx>
        <c:axId val="29965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TONELADAS</a:t>
                </a:r>
              </a:p>
            </c:rich>
          </c:tx>
          <c:overlay val="0"/>
        </c:title>
        <c:numFmt formatCode="_ * #,##0_ ;_ * \-#,##0_ ;_ * &quot;-&quot;_ ;_ @_ " sourceLinked="1"/>
        <c:majorTickMark val="out"/>
        <c:minorTickMark val="none"/>
        <c:tickLblPos val="nextTo"/>
        <c:crossAx val="300807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view3D>
      <c:rotX val="40"/>
      <c:rotY val="110"/>
      <c:depthPercent val="2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7022211580959"/>
          <c:y val="0.14043725512571797"/>
          <c:w val="0.66044876938593899"/>
          <c:h val="0.8265968656091901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0-AC3D-4A03-B868-81092CAF7C7A}"/>
              </c:ext>
            </c:extLst>
          </c:dPt>
          <c:dLbls>
            <c:dLbl>
              <c:idx val="0"/>
              <c:layout>
                <c:manualLayout>
                  <c:x val="3.6042874896890481E-2"/>
                  <c:y val="1.45897523679105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3D-4A03-B868-81092CAF7C7A}"/>
                </c:ext>
              </c:extLst>
            </c:dLbl>
            <c:dLbl>
              <c:idx val="1"/>
              <c:layout>
                <c:manualLayout>
                  <c:x val="-5.9607766055375629E-3"/>
                  <c:y val="3.21166647647304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D-4A03-B868-81092CAF7C7A}"/>
                </c:ext>
              </c:extLst>
            </c:dLbl>
            <c:dLbl>
              <c:idx val="2"/>
              <c:layout>
                <c:manualLayout>
                  <c:x val="2.0520417107089108E-2"/>
                  <c:y val="0.101031039598311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3D-4A03-B868-81092CAF7C7A}"/>
                </c:ext>
              </c:extLst>
            </c:dLbl>
            <c:dLbl>
              <c:idx val="3"/>
              <c:layout>
                <c:manualLayout>
                  <c:x val="-6.2787702360411549E-2"/>
                  <c:y val="4.79316444140134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D-4A03-B868-81092CAF7C7A}"/>
                </c:ext>
              </c:extLst>
            </c:dLbl>
            <c:dLbl>
              <c:idx val="4"/>
              <c:layout>
                <c:manualLayout>
                  <c:x val="-0.10595619801052757"/>
                  <c:y val="1.556449465555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3D-4A03-B868-81092CAF7C7A}"/>
                </c:ext>
              </c:extLst>
            </c:dLbl>
            <c:dLbl>
              <c:idx val="5"/>
              <c:layout>
                <c:manualLayout>
                  <c:x val="-0.12302240055736374"/>
                  <c:y val="-5.8976758339990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D-4A03-B868-81092CAF7C7A}"/>
                </c:ext>
              </c:extLst>
            </c:dLbl>
            <c:dLbl>
              <c:idx val="6"/>
              <c:layout>
                <c:manualLayout>
                  <c:x val="1.381292123256361E-2"/>
                  <c:y val="-6.70630301647076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3D-4A03-B868-81092CAF7C7A}"/>
                </c:ext>
              </c:extLst>
            </c:dLbl>
            <c:dLbl>
              <c:idx val="7"/>
              <c:layout>
                <c:manualLayout>
                  <c:x val="3.0252548765594595E-2"/>
                  <c:y val="-7.01842594219333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D-4A03-B868-81092CAF7C7A}"/>
                </c:ext>
              </c:extLst>
            </c:dLbl>
            <c:dLbl>
              <c:idx val="8"/>
              <c:layout>
                <c:manualLayout>
                  <c:x val="2.2564453567286969E-2"/>
                  <c:y val="-4.45876602381224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3D-4A03-B868-81092CAF7C7A}"/>
                </c:ext>
              </c:extLst>
            </c:dLbl>
            <c:dLbl>
              <c:idx val="9"/>
              <c:layout>
                <c:manualLayout>
                  <c:x val="0.12497034484840257"/>
                  <c:y val="-2.48841720871847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D-4A03-B868-81092CAF7C7A}"/>
                </c:ext>
              </c:extLst>
            </c:dLbl>
            <c:dLbl>
              <c:idx val="10"/>
              <c:layout>
                <c:manualLayout>
                  <c:x val="0.22489278578197525"/>
                  <c:y val="1.18772110007988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3D-4A03-B868-81092CAF7C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bg1">
                      <a:lumMod val="50000"/>
                      <a:alpha val="99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'GRAFICO 8'!$B$4:$B$14</c:f>
              <c:strCache>
                <c:ptCount val="11"/>
                <c:pt idx="0">
                  <c:v>Agencias Maritimas Agental Ltda.</c:v>
                </c:pt>
                <c:pt idx="1">
                  <c:v>Ultramar Ltda.</c:v>
                </c:pt>
                <c:pt idx="2">
                  <c:v>Naviera Ultranav Ltda</c:v>
                </c:pt>
                <c:pt idx="3">
                  <c:v>Compañia Maritima Chilena S.A.</c:v>
                </c:pt>
                <c:pt idx="4">
                  <c:v>B&amp;M Agencia Marítima S.A.</c:v>
                </c:pt>
                <c:pt idx="5">
                  <c:v>Ian Taylor Chile Sa.</c:v>
                </c:pt>
                <c:pt idx="6">
                  <c:v>Navimag Ferries S.A.</c:v>
                </c:pt>
                <c:pt idx="7">
                  <c:v>Naviera Austral S.A</c:v>
                </c:pt>
                <c:pt idx="8">
                  <c:v>Agunsa S.A.</c:v>
                </c:pt>
                <c:pt idx="9">
                  <c:v>Inchcape Shipping Service B.V. Chile</c:v>
                </c:pt>
                <c:pt idx="10">
                  <c:v>Otras Agencias Nacionales</c:v>
                </c:pt>
              </c:strCache>
            </c:strRef>
          </c:cat>
          <c:val>
            <c:numRef>
              <c:f>'GRAFICO 8'!$D$4:$D$14</c:f>
              <c:numCache>
                <c:formatCode>0.0%</c:formatCode>
                <c:ptCount val="11"/>
                <c:pt idx="0">
                  <c:v>0.2821062368889512</c:v>
                </c:pt>
                <c:pt idx="1">
                  <c:v>0.18229603335874506</c:v>
                </c:pt>
                <c:pt idx="2">
                  <c:v>0.11155232913935617</c:v>
                </c:pt>
                <c:pt idx="3">
                  <c:v>3.6399671762876187E-2</c:v>
                </c:pt>
                <c:pt idx="4">
                  <c:v>6.336908040903956E-2</c:v>
                </c:pt>
                <c:pt idx="5">
                  <c:v>9.7376597449202282E-2</c:v>
                </c:pt>
                <c:pt idx="6">
                  <c:v>5.19978811720722E-2</c:v>
                </c:pt>
                <c:pt idx="7">
                  <c:v>5.0178767746029904E-2</c:v>
                </c:pt>
                <c:pt idx="8">
                  <c:v>4.7047766293483638E-2</c:v>
                </c:pt>
                <c:pt idx="9">
                  <c:v>6.2885824020115735E-2</c:v>
                </c:pt>
                <c:pt idx="10">
                  <c:v>0.1132122820064666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C3D-4A03-B868-81092CAF7C7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205845</xdr:colOff>
      <xdr:row>3</xdr:row>
      <xdr:rowOff>150283</xdr:rowOff>
    </xdr:from>
    <xdr:to>
      <xdr:col>12</xdr:col>
      <xdr:colOff>322311</xdr:colOff>
      <xdr:row>37</xdr:row>
      <xdr:rowOff>15394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149411</xdr:colOff>
      <xdr:row>2</xdr:row>
      <xdr:rowOff>134471</xdr:rowOff>
    </xdr:from>
    <xdr:to>
      <xdr:col>13</xdr:col>
      <xdr:colOff>372693</xdr:colOff>
      <xdr:row>64</xdr:row>
      <xdr:rowOff>2989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92FCFE-D41D-E297-8BA0-03F4B478A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9882" y="478118"/>
          <a:ext cx="7021517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0</xdr:rowOff>
    </xdr:from>
    <xdr:to>
      <xdr:col>5</xdr:col>
      <xdr:colOff>28575</xdr:colOff>
      <xdr:row>5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3838575" y="647700"/>
          <a:ext cx="0" cy="0"/>
        </a:xfrm>
        <a:prstGeom prst="line">
          <a:avLst/>
        </a:prstGeom>
        <a:noFill/>
        <a:ln w="2476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7942</xdr:rowOff>
    </xdr:from>
    <xdr:to>
      <xdr:col>11</xdr:col>
      <xdr:colOff>638176</xdr:colOff>
      <xdr:row>30</xdr:row>
      <xdr:rowOff>74617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51647</xdr:colOff>
      <xdr:row>2</xdr:row>
      <xdr:rowOff>277890</xdr:rowOff>
    </xdr:from>
    <xdr:to>
      <xdr:col>10</xdr:col>
      <xdr:colOff>205295</xdr:colOff>
      <xdr:row>57</xdr:row>
      <xdr:rowOff>107499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876301</xdr:colOff>
      <xdr:row>4</xdr:row>
      <xdr:rowOff>104775</xdr:rowOff>
    </xdr:from>
    <xdr:to>
      <xdr:col>3</xdr:col>
      <xdr:colOff>57151</xdr:colOff>
      <xdr:row>35</xdr:row>
      <xdr:rowOff>123826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zoomScaleNormal="100" workbookViewId="0">
      <selection activeCell="B56" sqref="B56:L57"/>
    </sheetView>
  </sheetViews>
  <sheetFormatPr baseColWidth="10" defaultColWidth="9.28515625" defaultRowHeight="16"/>
  <cols>
    <col min="1" max="1" width="3" style="11" bestFit="1" customWidth="1"/>
    <col min="2" max="2" width="19.85546875" style="6" customWidth="1"/>
    <col min="3" max="3" width="10.42578125" style="4" bestFit="1" customWidth="1"/>
    <col min="4" max="4" width="11.5703125" style="4" bestFit="1" customWidth="1"/>
    <col min="5" max="5" width="11.28515625" style="4" bestFit="1" customWidth="1"/>
    <col min="6" max="6" width="10.42578125" style="4" bestFit="1" customWidth="1"/>
    <col min="7" max="7" width="10.5703125" style="4" bestFit="1" customWidth="1"/>
    <col min="8" max="8" width="11.28515625" style="4" bestFit="1" customWidth="1"/>
    <col min="9" max="9" width="12.28515625" style="5" bestFit="1" customWidth="1"/>
    <col min="10" max="10" width="11.42578125" style="5" bestFit="1" customWidth="1"/>
    <col min="11" max="11" width="11.28515625" style="5" bestFit="1" customWidth="1"/>
    <col min="12" max="12" width="12" style="5" bestFit="1" customWidth="1"/>
    <col min="13" max="13" width="11.7109375" style="1" bestFit="1" customWidth="1"/>
    <col min="14" max="14" width="10.28515625" style="1" bestFit="1" customWidth="1"/>
    <col min="15" max="15" width="11.28515625" style="1" bestFit="1" customWidth="1"/>
    <col min="16" max="16384" width="9.28515625" style="1"/>
  </cols>
  <sheetData>
    <row r="1" spans="1:14" s="2" customFormat="1" ht="18.75" customHeight="1">
      <c r="A1" s="11"/>
      <c r="B1" s="142" t="s">
        <v>29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4" ht="8.25" customHeight="1">
      <c r="B2" s="3"/>
    </row>
    <row r="3" spans="1:14" ht="15.75" customHeight="1">
      <c r="B3" s="146" t="s">
        <v>227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4" ht="15.75" customHeight="1"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4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4" ht="6.75" customHeight="1"/>
    <row r="7" spans="1:14" s="7" customFormat="1">
      <c r="A7" s="12"/>
      <c r="B7" s="144" t="s">
        <v>3</v>
      </c>
      <c r="C7" s="143" t="s">
        <v>4</v>
      </c>
      <c r="D7" s="143"/>
      <c r="E7" s="143"/>
      <c r="F7" s="143" t="s">
        <v>5</v>
      </c>
      <c r="G7" s="143"/>
      <c r="H7" s="143"/>
      <c r="I7" s="143" t="s">
        <v>6</v>
      </c>
      <c r="J7" s="143"/>
      <c r="K7" s="143"/>
      <c r="L7" s="145" t="s">
        <v>2</v>
      </c>
    </row>
    <row r="8" spans="1:14" s="6" customFormat="1" ht="13.5" customHeight="1">
      <c r="A8" s="13"/>
      <c r="B8" s="144"/>
      <c r="C8" s="14" t="s">
        <v>0</v>
      </c>
      <c r="D8" s="14" t="s">
        <v>1</v>
      </c>
      <c r="E8" s="14" t="s">
        <v>21</v>
      </c>
      <c r="F8" s="14" t="s">
        <v>0</v>
      </c>
      <c r="G8" s="14" t="s">
        <v>1</v>
      </c>
      <c r="H8" s="14" t="s">
        <v>21</v>
      </c>
      <c r="I8" s="14" t="s">
        <v>0</v>
      </c>
      <c r="J8" s="14" t="s">
        <v>1</v>
      </c>
      <c r="K8" s="14" t="s">
        <v>21</v>
      </c>
      <c r="L8" s="145"/>
    </row>
    <row r="9" spans="1:14" s="6" customFormat="1" ht="13.5" customHeight="1">
      <c r="A9" s="13">
        <v>1</v>
      </c>
      <c r="B9" s="1" t="s">
        <v>8</v>
      </c>
      <c r="C9" s="15">
        <v>761084</v>
      </c>
      <c r="D9" s="15">
        <v>127163</v>
      </c>
      <c r="E9" s="15">
        <v>35950</v>
      </c>
      <c r="F9" s="16">
        <v>278630</v>
      </c>
      <c r="G9" s="16">
        <v>4900</v>
      </c>
      <c r="H9" s="16">
        <v>88520</v>
      </c>
      <c r="I9" s="16">
        <f>C9+F9</f>
        <v>1039714</v>
      </c>
      <c r="J9" s="16">
        <f>D9+G9</f>
        <v>132063</v>
      </c>
      <c r="K9" s="16">
        <f>E9+H9</f>
        <v>124470</v>
      </c>
      <c r="L9" s="17">
        <f>SUM(I9:K9)</f>
        <v>1296247</v>
      </c>
      <c r="N9" s="8"/>
    </row>
    <row r="10" spans="1:14" s="6" customFormat="1" ht="13.5" customHeight="1">
      <c r="A10" s="13">
        <v>2</v>
      </c>
      <c r="B10" s="1" t="s">
        <v>9</v>
      </c>
      <c r="C10" s="15">
        <v>192339</v>
      </c>
      <c r="D10" s="15">
        <v>13665</v>
      </c>
      <c r="E10" s="15">
        <v>255245</v>
      </c>
      <c r="F10" s="16">
        <v>407908</v>
      </c>
      <c r="G10" s="16">
        <v>44580</v>
      </c>
      <c r="H10" s="16">
        <v>43290</v>
      </c>
      <c r="I10" s="16">
        <f t="shared" ref="I10:I53" si="0">C10+F10</f>
        <v>600247</v>
      </c>
      <c r="J10" s="16">
        <f t="shared" ref="J10:J53" si="1">D10+G10</f>
        <v>58245</v>
      </c>
      <c r="K10" s="16">
        <f t="shared" ref="K10:K53" si="2">E10+H10</f>
        <v>298535</v>
      </c>
      <c r="L10" s="17">
        <f t="shared" ref="L10:L53" si="3">SUM(I10:K10)</f>
        <v>957027</v>
      </c>
      <c r="N10" s="8"/>
    </row>
    <row r="11" spans="1:14" s="6" customFormat="1" ht="13.5" customHeight="1">
      <c r="A11" s="13">
        <v>3</v>
      </c>
      <c r="B11" s="1" t="s">
        <v>39</v>
      </c>
      <c r="C11" s="15">
        <v>60230</v>
      </c>
      <c r="D11" s="15">
        <v>383592</v>
      </c>
      <c r="E11" s="15">
        <v>0</v>
      </c>
      <c r="F11" s="16">
        <v>36597</v>
      </c>
      <c r="G11" s="16">
        <v>88504</v>
      </c>
      <c r="H11" s="16">
        <v>0</v>
      </c>
      <c r="I11" s="16">
        <f t="shared" si="0"/>
        <v>96827</v>
      </c>
      <c r="J11" s="16">
        <f t="shared" si="1"/>
        <v>472096</v>
      </c>
      <c r="K11" s="16">
        <f t="shared" si="2"/>
        <v>0</v>
      </c>
      <c r="L11" s="17">
        <f t="shared" si="3"/>
        <v>568923</v>
      </c>
      <c r="N11" s="8"/>
    </row>
    <row r="12" spans="1:14" s="6" customFormat="1" ht="13.5" customHeight="1">
      <c r="A12" s="13">
        <v>4</v>
      </c>
      <c r="B12" s="1" t="s">
        <v>202</v>
      </c>
      <c r="C12" s="15">
        <v>0</v>
      </c>
      <c r="D12" s="15">
        <v>18500</v>
      </c>
      <c r="E12" s="15">
        <v>0</v>
      </c>
      <c r="F12" s="16">
        <v>0</v>
      </c>
      <c r="G12" s="16">
        <v>0</v>
      </c>
      <c r="H12" s="16">
        <v>0</v>
      </c>
      <c r="I12" s="16">
        <f t="shared" si="0"/>
        <v>0</v>
      </c>
      <c r="J12" s="16">
        <f t="shared" si="1"/>
        <v>18500</v>
      </c>
      <c r="K12" s="16">
        <f t="shared" si="2"/>
        <v>0</v>
      </c>
      <c r="L12" s="17">
        <f t="shared" si="3"/>
        <v>18500</v>
      </c>
      <c r="N12" s="8"/>
    </row>
    <row r="13" spans="1:14" s="6" customFormat="1" ht="13.5" customHeight="1">
      <c r="A13" s="13">
        <v>5</v>
      </c>
      <c r="B13" s="1" t="s">
        <v>10</v>
      </c>
      <c r="C13" s="15">
        <v>42980</v>
      </c>
      <c r="D13" s="15">
        <v>59350</v>
      </c>
      <c r="E13" s="15">
        <v>169234</v>
      </c>
      <c r="F13" s="15">
        <v>62273</v>
      </c>
      <c r="G13" s="15">
        <v>27796</v>
      </c>
      <c r="H13" s="15">
        <v>1565462</v>
      </c>
      <c r="I13" s="15">
        <f t="shared" si="0"/>
        <v>105253</v>
      </c>
      <c r="J13" s="15">
        <f t="shared" si="1"/>
        <v>87146</v>
      </c>
      <c r="K13" s="15">
        <f t="shared" si="2"/>
        <v>1734696</v>
      </c>
      <c r="L13" s="18">
        <f t="shared" si="3"/>
        <v>1927095</v>
      </c>
      <c r="N13" s="8"/>
    </row>
    <row r="14" spans="1:14" s="6" customFormat="1" ht="13.5" customHeight="1">
      <c r="A14" s="13">
        <v>6</v>
      </c>
      <c r="B14" s="1" t="s">
        <v>11</v>
      </c>
      <c r="C14" s="15">
        <v>52677</v>
      </c>
      <c r="D14" s="15">
        <v>8300</v>
      </c>
      <c r="E14" s="15">
        <v>0</v>
      </c>
      <c r="F14" s="16">
        <v>157396</v>
      </c>
      <c r="G14" s="16">
        <v>21429</v>
      </c>
      <c r="H14" s="16">
        <v>0</v>
      </c>
      <c r="I14" s="16">
        <f t="shared" si="0"/>
        <v>210073</v>
      </c>
      <c r="J14" s="16">
        <f t="shared" si="1"/>
        <v>29729</v>
      </c>
      <c r="K14" s="16">
        <f t="shared" si="2"/>
        <v>0</v>
      </c>
      <c r="L14" s="17">
        <f t="shared" si="3"/>
        <v>239802</v>
      </c>
      <c r="N14" s="8"/>
    </row>
    <row r="15" spans="1:14" s="6" customFormat="1" ht="13.5" customHeight="1">
      <c r="A15" s="13">
        <v>7</v>
      </c>
      <c r="B15" s="1" t="s">
        <v>34</v>
      </c>
      <c r="C15" s="120">
        <v>4286</v>
      </c>
      <c r="D15" s="120">
        <v>0</v>
      </c>
      <c r="E15" s="120">
        <v>0</v>
      </c>
      <c r="F15" s="16">
        <v>0</v>
      </c>
      <c r="G15" s="16">
        <v>11000</v>
      </c>
      <c r="H15" s="16">
        <v>428337</v>
      </c>
      <c r="I15" s="16">
        <f t="shared" si="0"/>
        <v>4286</v>
      </c>
      <c r="J15" s="16">
        <f t="shared" si="1"/>
        <v>11000</v>
      </c>
      <c r="K15" s="16">
        <f t="shared" si="2"/>
        <v>428337</v>
      </c>
      <c r="L15" s="17">
        <f t="shared" si="3"/>
        <v>443623</v>
      </c>
      <c r="N15" s="8"/>
    </row>
    <row r="16" spans="1:14" s="6" customFormat="1" ht="13.5" customHeight="1">
      <c r="A16" s="13">
        <v>8</v>
      </c>
      <c r="B16" s="1" t="s">
        <v>32</v>
      </c>
      <c r="C16" s="15">
        <v>0</v>
      </c>
      <c r="D16" s="15">
        <v>0</v>
      </c>
      <c r="E16" s="15">
        <v>300828</v>
      </c>
      <c r="F16" s="16">
        <v>27085</v>
      </c>
      <c r="G16" s="16">
        <v>34200</v>
      </c>
      <c r="H16" s="16">
        <v>377013</v>
      </c>
      <c r="I16" s="16">
        <f t="shared" si="0"/>
        <v>27085</v>
      </c>
      <c r="J16" s="16">
        <f t="shared" si="1"/>
        <v>34200</v>
      </c>
      <c r="K16" s="16">
        <f t="shared" si="2"/>
        <v>677841</v>
      </c>
      <c r="L16" s="17">
        <f t="shared" si="3"/>
        <v>739126</v>
      </c>
      <c r="N16" s="8"/>
    </row>
    <row r="17" spans="1:14" s="6" customFormat="1" ht="13.5" customHeight="1">
      <c r="A17" s="13">
        <v>10</v>
      </c>
      <c r="B17" s="1" t="s">
        <v>24</v>
      </c>
      <c r="C17" s="15">
        <v>15085</v>
      </c>
      <c r="D17" s="15">
        <v>0</v>
      </c>
      <c r="E17" s="15">
        <v>290715</v>
      </c>
      <c r="F17" s="16">
        <v>0</v>
      </c>
      <c r="G17" s="16">
        <v>0</v>
      </c>
      <c r="H17" s="15">
        <v>680970</v>
      </c>
      <c r="I17" s="16">
        <f t="shared" si="0"/>
        <v>15085</v>
      </c>
      <c r="J17" s="16">
        <f t="shared" si="1"/>
        <v>0</v>
      </c>
      <c r="K17" s="15">
        <f t="shared" si="2"/>
        <v>971685</v>
      </c>
      <c r="L17" s="17">
        <f t="shared" si="3"/>
        <v>986770</v>
      </c>
      <c r="N17" s="8"/>
    </row>
    <row r="18" spans="1:14" s="6" customFormat="1" ht="13.5" customHeight="1">
      <c r="A18" s="13">
        <v>13</v>
      </c>
      <c r="B18" s="1" t="s">
        <v>46</v>
      </c>
      <c r="C18" s="15">
        <v>4841</v>
      </c>
      <c r="D18" s="15">
        <v>0</v>
      </c>
      <c r="E18" s="15">
        <v>0</v>
      </c>
      <c r="F18" s="16">
        <v>43324</v>
      </c>
      <c r="G18" s="16">
        <v>0</v>
      </c>
      <c r="H18" s="16">
        <v>53798</v>
      </c>
      <c r="I18" s="16">
        <f t="shared" si="0"/>
        <v>48165</v>
      </c>
      <c r="J18" s="16">
        <f t="shared" si="1"/>
        <v>0</v>
      </c>
      <c r="K18" s="16">
        <f t="shared" si="2"/>
        <v>53798</v>
      </c>
      <c r="L18" s="17">
        <f t="shared" si="3"/>
        <v>101963</v>
      </c>
      <c r="N18" s="8"/>
    </row>
    <row r="19" spans="1:14" s="6" customFormat="1" ht="13.5" customHeight="1">
      <c r="A19" s="13"/>
      <c r="B19" s="1" t="s">
        <v>12</v>
      </c>
      <c r="C19" s="15">
        <v>3000</v>
      </c>
      <c r="D19" s="15">
        <v>2000</v>
      </c>
      <c r="E19" s="15">
        <v>1969871</v>
      </c>
      <c r="F19" s="16">
        <v>1701</v>
      </c>
      <c r="G19" s="16">
        <v>8041</v>
      </c>
      <c r="H19" s="16">
        <v>1579716</v>
      </c>
      <c r="I19" s="16">
        <f t="shared" ref="I19" si="4">C19+F19</f>
        <v>4701</v>
      </c>
      <c r="J19" s="16">
        <f t="shared" ref="J19" si="5">D19+G19</f>
        <v>10041</v>
      </c>
      <c r="K19" s="16">
        <f t="shared" ref="K19" si="6">E19+H19</f>
        <v>3549587</v>
      </c>
      <c r="L19" s="17">
        <f>SUM(I19:K19)</f>
        <v>3564329</v>
      </c>
      <c r="N19" s="8"/>
    </row>
    <row r="20" spans="1:14" s="6" customFormat="1" ht="13.5" customHeight="1">
      <c r="A20" s="13">
        <v>14</v>
      </c>
      <c r="B20" s="1" t="s">
        <v>13</v>
      </c>
      <c r="C20" s="120">
        <v>68226</v>
      </c>
      <c r="D20" s="120">
        <v>11000</v>
      </c>
      <c r="E20" s="120">
        <v>187654</v>
      </c>
      <c r="F20" s="16">
        <v>65848</v>
      </c>
      <c r="G20" s="16">
        <v>0</v>
      </c>
      <c r="H20" s="16">
        <v>199835</v>
      </c>
      <c r="I20" s="16">
        <f t="shared" si="0"/>
        <v>134074</v>
      </c>
      <c r="J20" s="16">
        <f t="shared" si="1"/>
        <v>11000</v>
      </c>
      <c r="K20" s="16">
        <f t="shared" si="2"/>
        <v>387489</v>
      </c>
      <c r="L20" s="17">
        <f t="shared" si="3"/>
        <v>532563</v>
      </c>
      <c r="N20" s="8"/>
    </row>
    <row r="21" spans="1:14" s="6" customFormat="1" ht="13.5" customHeight="1">
      <c r="A21" s="13">
        <v>15</v>
      </c>
      <c r="B21" s="1" t="s">
        <v>37</v>
      </c>
      <c r="C21" s="120">
        <v>10212</v>
      </c>
      <c r="D21" s="120">
        <v>0</v>
      </c>
      <c r="E21" s="120">
        <v>0</v>
      </c>
      <c r="F21" s="16">
        <v>13247</v>
      </c>
      <c r="G21" s="16">
        <v>0</v>
      </c>
      <c r="H21" s="16">
        <v>0</v>
      </c>
      <c r="I21" s="16">
        <f t="shared" si="0"/>
        <v>23459</v>
      </c>
      <c r="J21" s="16">
        <f t="shared" si="1"/>
        <v>0</v>
      </c>
      <c r="K21" s="16">
        <f t="shared" si="2"/>
        <v>0</v>
      </c>
      <c r="L21" s="17">
        <f t="shared" si="3"/>
        <v>23459</v>
      </c>
      <c r="N21" s="8"/>
    </row>
    <row r="22" spans="1:14" s="6" customFormat="1" ht="13.5" customHeight="1">
      <c r="A22" s="13">
        <v>18</v>
      </c>
      <c r="B22" s="1" t="s">
        <v>14</v>
      </c>
      <c r="C22" s="15">
        <v>123947</v>
      </c>
      <c r="D22" s="15">
        <v>13500</v>
      </c>
      <c r="E22" s="15">
        <v>1103114</v>
      </c>
      <c r="F22" s="16">
        <v>177308</v>
      </c>
      <c r="G22" s="16">
        <v>125149</v>
      </c>
      <c r="H22" s="16">
        <v>47025</v>
      </c>
      <c r="I22" s="16">
        <f t="shared" si="0"/>
        <v>301255</v>
      </c>
      <c r="J22" s="16">
        <f t="shared" si="1"/>
        <v>138649</v>
      </c>
      <c r="K22" s="16">
        <f t="shared" si="2"/>
        <v>1150139</v>
      </c>
      <c r="L22" s="17">
        <f t="shared" si="3"/>
        <v>1590043</v>
      </c>
      <c r="N22" s="8"/>
    </row>
    <row r="23" spans="1:14" s="6" customFormat="1" ht="13.5" customHeight="1">
      <c r="A23" s="13">
        <v>19</v>
      </c>
      <c r="B23" s="1" t="s">
        <v>15</v>
      </c>
      <c r="C23" s="15">
        <v>12693</v>
      </c>
      <c r="D23" s="15">
        <v>24205</v>
      </c>
      <c r="E23" s="15">
        <v>5500</v>
      </c>
      <c r="F23" s="15">
        <v>24826</v>
      </c>
      <c r="G23" s="15">
        <v>54063</v>
      </c>
      <c r="H23" s="15">
        <v>0</v>
      </c>
      <c r="I23" s="15">
        <f t="shared" si="0"/>
        <v>37519</v>
      </c>
      <c r="J23" s="15">
        <f t="shared" si="1"/>
        <v>78268</v>
      </c>
      <c r="K23" s="15">
        <f t="shared" si="2"/>
        <v>5500</v>
      </c>
      <c r="L23" s="18">
        <f t="shared" si="3"/>
        <v>121287</v>
      </c>
      <c r="N23" s="8"/>
    </row>
    <row r="24" spans="1:14" s="6" customFormat="1" ht="13.5" customHeight="1">
      <c r="A24" s="13">
        <v>21</v>
      </c>
      <c r="B24" s="1" t="s">
        <v>16</v>
      </c>
      <c r="C24" s="15">
        <v>42073</v>
      </c>
      <c r="D24" s="15">
        <v>0</v>
      </c>
      <c r="E24" s="15">
        <v>2428947</v>
      </c>
      <c r="F24" s="16">
        <v>86051</v>
      </c>
      <c r="G24" s="16">
        <v>8300</v>
      </c>
      <c r="H24" s="16">
        <v>1992484</v>
      </c>
      <c r="I24" s="16">
        <f t="shared" si="0"/>
        <v>128124</v>
      </c>
      <c r="J24" s="16">
        <f t="shared" si="1"/>
        <v>8300</v>
      </c>
      <c r="K24" s="16">
        <f t="shared" si="2"/>
        <v>4421431</v>
      </c>
      <c r="L24" s="17">
        <f t="shared" si="3"/>
        <v>4557855</v>
      </c>
      <c r="N24" s="8"/>
    </row>
    <row r="25" spans="1:14" s="6" customFormat="1" ht="13.5" customHeight="1">
      <c r="A25" s="13">
        <v>22</v>
      </c>
      <c r="B25" s="1" t="s">
        <v>22</v>
      </c>
      <c r="C25" s="15">
        <v>101947</v>
      </c>
      <c r="D25" s="15">
        <v>40698</v>
      </c>
      <c r="E25" s="15">
        <v>2498840</v>
      </c>
      <c r="F25" s="16">
        <v>13574</v>
      </c>
      <c r="G25" s="16">
        <v>211740</v>
      </c>
      <c r="H25" s="16">
        <v>956982</v>
      </c>
      <c r="I25" s="16">
        <f t="shared" si="0"/>
        <v>115521</v>
      </c>
      <c r="J25" s="16">
        <f t="shared" si="1"/>
        <v>252438</v>
      </c>
      <c r="K25" s="16">
        <f t="shared" si="2"/>
        <v>3455822</v>
      </c>
      <c r="L25" s="17">
        <f t="shared" si="3"/>
        <v>3823781</v>
      </c>
      <c r="N25" s="8"/>
    </row>
    <row r="26" spans="1:14" s="6" customFormat="1" ht="13.5" customHeight="1">
      <c r="A26" s="13">
        <v>23</v>
      </c>
      <c r="B26" s="1" t="s">
        <v>23</v>
      </c>
      <c r="C26" s="15">
        <v>37865</v>
      </c>
      <c r="D26" s="15">
        <v>0</v>
      </c>
      <c r="E26" s="15">
        <v>10112</v>
      </c>
      <c r="F26" s="16">
        <v>45875</v>
      </c>
      <c r="G26" s="16">
        <v>28070</v>
      </c>
      <c r="H26" s="16">
        <v>74871</v>
      </c>
      <c r="I26" s="16">
        <f t="shared" si="0"/>
        <v>83740</v>
      </c>
      <c r="J26" s="16">
        <f t="shared" si="1"/>
        <v>28070</v>
      </c>
      <c r="K26" s="16">
        <f t="shared" si="2"/>
        <v>84983</v>
      </c>
      <c r="L26" s="17">
        <f>SUM(I26:K26)</f>
        <v>196793</v>
      </c>
      <c r="N26" s="8"/>
    </row>
    <row r="27" spans="1:14" s="6" customFormat="1" ht="13.5" customHeight="1">
      <c r="A27" s="13">
        <v>25</v>
      </c>
      <c r="B27" s="1" t="s">
        <v>208</v>
      </c>
      <c r="C27" s="15">
        <v>0</v>
      </c>
      <c r="D27" s="15">
        <v>801</v>
      </c>
      <c r="E27" s="15">
        <v>0</v>
      </c>
      <c r="F27" s="16">
        <v>0</v>
      </c>
      <c r="G27" s="16">
        <v>801</v>
      </c>
      <c r="H27" s="16">
        <v>0</v>
      </c>
      <c r="I27" s="16">
        <f t="shared" si="0"/>
        <v>0</v>
      </c>
      <c r="J27" s="16">
        <f t="shared" si="1"/>
        <v>1602</v>
      </c>
      <c r="K27" s="15">
        <f t="shared" si="2"/>
        <v>0</v>
      </c>
      <c r="L27" s="17">
        <f t="shared" si="3"/>
        <v>1602</v>
      </c>
      <c r="N27" s="8"/>
    </row>
    <row r="28" spans="1:14" s="6" customFormat="1" ht="13.5" customHeight="1">
      <c r="A28" s="13"/>
      <c r="B28" s="1" t="s">
        <v>206</v>
      </c>
      <c r="C28" s="15">
        <v>41510</v>
      </c>
      <c r="D28" s="15">
        <v>0</v>
      </c>
      <c r="E28" s="15">
        <v>0</v>
      </c>
      <c r="F28" s="16">
        <v>41510</v>
      </c>
      <c r="G28" s="16">
        <v>0</v>
      </c>
      <c r="H28" s="16">
        <v>0</v>
      </c>
      <c r="I28" s="16">
        <f>C28+F28</f>
        <v>83020</v>
      </c>
      <c r="J28" s="16">
        <f t="shared" si="1"/>
        <v>0</v>
      </c>
      <c r="K28" s="15">
        <f t="shared" si="2"/>
        <v>0</v>
      </c>
      <c r="L28" s="17">
        <f t="shared" si="3"/>
        <v>83020</v>
      </c>
      <c r="N28" s="8"/>
    </row>
    <row r="29" spans="1:14" s="6" customFormat="1" ht="13.5" customHeight="1">
      <c r="A29" s="13">
        <v>26</v>
      </c>
      <c r="B29" s="1" t="s">
        <v>209</v>
      </c>
      <c r="C29" s="15">
        <v>1039</v>
      </c>
      <c r="D29" s="15">
        <v>611</v>
      </c>
      <c r="E29" s="121">
        <v>60</v>
      </c>
      <c r="F29" s="113">
        <v>0</v>
      </c>
      <c r="G29" s="16">
        <v>80</v>
      </c>
      <c r="H29" s="16">
        <v>0</v>
      </c>
      <c r="I29" s="16">
        <f t="shared" si="0"/>
        <v>1039</v>
      </c>
      <c r="J29" s="16">
        <f t="shared" si="1"/>
        <v>691</v>
      </c>
      <c r="K29" s="16">
        <f t="shared" si="2"/>
        <v>60</v>
      </c>
      <c r="L29" s="17">
        <f t="shared" si="3"/>
        <v>1790</v>
      </c>
      <c r="N29" s="8"/>
    </row>
    <row r="30" spans="1:14" s="6" customFormat="1" ht="13.5" customHeight="1">
      <c r="A30" s="13"/>
      <c r="B30" s="1" t="s">
        <v>201</v>
      </c>
      <c r="C30" s="15">
        <v>1428</v>
      </c>
      <c r="D30" s="15">
        <v>0</v>
      </c>
      <c r="E30" s="15">
        <v>0</v>
      </c>
      <c r="F30" s="16">
        <v>0</v>
      </c>
      <c r="G30" s="16">
        <v>611</v>
      </c>
      <c r="H30" s="16">
        <v>0</v>
      </c>
      <c r="I30" s="16">
        <f t="shared" ref="I30" si="7">C30+F30</f>
        <v>1428</v>
      </c>
      <c r="J30" s="16">
        <f t="shared" ref="J30" si="8">D30+G30</f>
        <v>611</v>
      </c>
      <c r="K30" s="16">
        <f t="shared" ref="K30" si="9">E30+H30</f>
        <v>0</v>
      </c>
      <c r="L30" s="17">
        <f>SUM(I30:K30)</f>
        <v>2039</v>
      </c>
      <c r="N30" s="8"/>
    </row>
    <row r="31" spans="1:14" s="6" customFormat="1" ht="13.5" customHeight="1">
      <c r="A31" s="13">
        <v>29</v>
      </c>
      <c r="B31" s="1" t="s">
        <v>17</v>
      </c>
      <c r="C31" s="15">
        <v>639311</v>
      </c>
      <c r="D31" s="15">
        <v>436065</v>
      </c>
      <c r="E31" s="15">
        <v>5683</v>
      </c>
      <c r="F31" s="16">
        <v>467053</v>
      </c>
      <c r="G31" s="16">
        <v>167265</v>
      </c>
      <c r="H31" s="16">
        <v>7046</v>
      </c>
      <c r="I31" s="16">
        <f t="shared" si="0"/>
        <v>1106364</v>
      </c>
      <c r="J31" s="16">
        <f t="shared" si="1"/>
        <v>603330</v>
      </c>
      <c r="K31" s="16">
        <f t="shared" si="2"/>
        <v>12729</v>
      </c>
      <c r="L31" s="17">
        <f t="shared" si="3"/>
        <v>1722423</v>
      </c>
      <c r="N31" s="8"/>
    </row>
    <row r="32" spans="1:14" s="6" customFormat="1" ht="13.5" customHeight="1">
      <c r="A32" s="13">
        <v>32</v>
      </c>
      <c r="B32" s="122" t="s">
        <v>31</v>
      </c>
      <c r="C32" s="15">
        <v>305992</v>
      </c>
      <c r="D32" s="15">
        <v>266680</v>
      </c>
      <c r="E32" s="15">
        <v>92553</v>
      </c>
      <c r="F32" s="16">
        <v>63345</v>
      </c>
      <c r="G32" s="16">
        <v>214430</v>
      </c>
      <c r="H32" s="16">
        <v>1186576</v>
      </c>
      <c r="I32" s="16">
        <f t="shared" ref="I32:K33" si="10">C32+F32</f>
        <v>369337</v>
      </c>
      <c r="J32" s="16">
        <f t="shared" si="10"/>
        <v>481110</v>
      </c>
      <c r="K32" s="16">
        <f t="shared" si="10"/>
        <v>1279129</v>
      </c>
      <c r="L32" s="17">
        <f>SUM(I32:K32)</f>
        <v>2129576</v>
      </c>
      <c r="N32" s="8"/>
    </row>
    <row r="33" spans="1:14" s="6" customFormat="1" ht="13.5" customHeight="1">
      <c r="A33" s="13"/>
      <c r="B33" s="122" t="s">
        <v>44</v>
      </c>
      <c r="C33" s="15">
        <v>535</v>
      </c>
      <c r="D33" s="15">
        <v>0</v>
      </c>
      <c r="E33" s="15">
        <v>0</v>
      </c>
      <c r="F33" s="16">
        <v>0</v>
      </c>
      <c r="G33" s="16">
        <v>0</v>
      </c>
      <c r="H33" s="16">
        <v>0</v>
      </c>
      <c r="I33" s="16">
        <f t="shared" si="10"/>
        <v>535</v>
      </c>
      <c r="J33" s="16">
        <f t="shared" si="10"/>
        <v>0</v>
      </c>
      <c r="K33" s="16">
        <f t="shared" si="10"/>
        <v>0</v>
      </c>
      <c r="L33" s="17">
        <f>SUM(I33:K33)</f>
        <v>535</v>
      </c>
      <c r="N33" s="8"/>
    </row>
    <row r="34" spans="1:14" s="6" customFormat="1" ht="13.5" customHeight="1">
      <c r="A34" s="13">
        <v>33</v>
      </c>
      <c r="B34" s="122" t="s">
        <v>210</v>
      </c>
      <c r="C34" s="15">
        <v>124352</v>
      </c>
      <c r="D34" s="15">
        <v>0</v>
      </c>
      <c r="E34" s="15">
        <v>0</v>
      </c>
      <c r="F34" s="16">
        <v>100530</v>
      </c>
      <c r="G34" s="16">
        <v>1634</v>
      </c>
      <c r="H34" s="16">
        <v>346</v>
      </c>
      <c r="I34" s="16">
        <f t="shared" si="0"/>
        <v>224882</v>
      </c>
      <c r="J34" s="16">
        <f t="shared" si="1"/>
        <v>1634</v>
      </c>
      <c r="K34" s="16">
        <f t="shared" si="2"/>
        <v>346</v>
      </c>
      <c r="L34" s="17">
        <f t="shared" si="3"/>
        <v>226862</v>
      </c>
      <c r="N34" s="8"/>
    </row>
    <row r="35" spans="1:14" s="6" customFormat="1" ht="13.5" customHeight="1">
      <c r="A35" s="13">
        <v>34</v>
      </c>
      <c r="B35" s="1" t="s">
        <v>30</v>
      </c>
      <c r="C35" s="15">
        <v>7761</v>
      </c>
      <c r="D35" s="15">
        <v>0</v>
      </c>
      <c r="E35" s="15">
        <v>0</v>
      </c>
      <c r="F35" s="16">
        <v>258898</v>
      </c>
      <c r="G35" s="16">
        <v>1293</v>
      </c>
      <c r="H35" s="16">
        <v>33</v>
      </c>
      <c r="I35" s="15">
        <f t="shared" si="0"/>
        <v>266659</v>
      </c>
      <c r="J35" s="15">
        <f t="shared" si="1"/>
        <v>1293</v>
      </c>
      <c r="K35" s="15">
        <f t="shared" si="2"/>
        <v>33</v>
      </c>
      <c r="L35" s="18">
        <f t="shared" si="3"/>
        <v>267985</v>
      </c>
      <c r="N35" s="8"/>
    </row>
    <row r="36" spans="1:14" s="6" customFormat="1" ht="13.5" customHeight="1">
      <c r="A36" s="13">
        <v>35</v>
      </c>
      <c r="B36" s="1" t="s">
        <v>28</v>
      </c>
      <c r="C36" s="15">
        <v>3852</v>
      </c>
      <c r="D36" s="15">
        <v>605</v>
      </c>
      <c r="E36" s="15">
        <v>786</v>
      </c>
      <c r="F36" s="16">
        <v>4425</v>
      </c>
      <c r="G36" s="16">
        <v>3185</v>
      </c>
      <c r="H36" s="16">
        <v>1819</v>
      </c>
      <c r="I36" s="16">
        <f t="shared" si="0"/>
        <v>8277</v>
      </c>
      <c r="J36" s="16">
        <f t="shared" si="1"/>
        <v>3790</v>
      </c>
      <c r="K36" s="16">
        <f t="shared" si="2"/>
        <v>2605</v>
      </c>
      <c r="L36" s="17">
        <f t="shared" si="3"/>
        <v>14672</v>
      </c>
      <c r="N36" s="8"/>
    </row>
    <row r="37" spans="1:14" s="6" customFormat="1" ht="13.5" customHeight="1">
      <c r="A37" s="13">
        <v>36</v>
      </c>
      <c r="B37" s="1" t="s">
        <v>33</v>
      </c>
      <c r="C37" s="123">
        <v>45888</v>
      </c>
      <c r="D37" s="15">
        <v>52086</v>
      </c>
      <c r="E37" s="15">
        <v>17030</v>
      </c>
      <c r="F37" s="16">
        <v>31660</v>
      </c>
      <c r="G37" s="16">
        <v>18259</v>
      </c>
      <c r="H37" s="16">
        <v>9482</v>
      </c>
      <c r="I37" s="16">
        <f>C37+F37</f>
        <v>77548</v>
      </c>
      <c r="J37" s="16">
        <f t="shared" si="1"/>
        <v>70345</v>
      </c>
      <c r="K37" s="16">
        <f t="shared" si="2"/>
        <v>26512</v>
      </c>
      <c r="L37" s="17">
        <f>SUM(I37:K37)</f>
        <v>174405</v>
      </c>
      <c r="N37" s="8"/>
    </row>
    <row r="38" spans="1:14" s="6" customFormat="1" ht="13.5" customHeight="1">
      <c r="A38" s="13"/>
      <c r="B38" s="1" t="s">
        <v>35</v>
      </c>
      <c r="C38" s="123">
        <v>45064</v>
      </c>
      <c r="D38" s="15">
        <v>2035</v>
      </c>
      <c r="E38" s="15">
        <v>1887</v>
      </c>
      <c r="F38" s="16">
        <v>85361</v>
      </c>
      <c r="G38" s="16">
        <v>40367</v>
      </c>
      <c r="H38" s="16">
        <v>3353</v>
      </c>
      <c r="I38" s="16">
        <f>C38+F38</f>
        <v>130425</v>
      </c>
      <c r="J38" s="16">
        <f t="shared" ref="J38" si="11">D38+G38</f>
        <v>42402</v>
      </c>
      <c r="K38" s="16">
        <f t="shared" ref="K38" si="12">E38+H38</f>
        <v>5240</v>
      </c>
      <c r="L38" s="17">
        <f>SUM(I38:K38)</f>
        <v>178067</v>
      </c>
      <c r="N38" s="8"/>
    </row>
    <row r="39" spans="1:14" s="6" customFormat="1" ht="13.5" customHeight="1">
      <c r="A39" s="13">
        <v>37</v>
      </c>
      <c r="B39" s="1" t="s">
        <v>26</v>
      </c>
      <c r="C39" s="15">
        <v>25117</v>
      </c>
      <c r="D39" s="15">
        <v>1580</v>
      </c>
      <c r="E39" s="15">
        <v>1176</v>
      </c>
      <c r="F39" s="16">
        <v>6072</v>
      </c>
      <c r="G39" s="16">
        <v>5692</v>
      </c>
      <c r="H39" s="16">
        <v>2084</v>
      </c>
      <c r="I39" s="16">
        <f>C39+F39</f>
        <v>31189</v>
      </c>
      <c r="J39" s="16">
        <f t="shared" si="1"/>
        <v>7272</v>
      </c>
      <c r="K39" s="16">
        <f t="shared" si="2"/>
        <v>3260</v>
      </c>
      <c r="L39" s="17">
        <f t="shared" si="3"/>
        <v>41721</v>
      </c>
      <c r="N39" s="8"/>
    </row>
    <row r="40" spans="1:14" s="6" customFormat="1" ht="13.5" customHeight="1">
      <c r="A40" s="13">
        <v>39</v>
      </c>
      <c r="B40" s="1" t="s">
        <v>42</v>
      </c>
      <c r="C40" s="15">
        <v>171490</v>
      </c>
      <c r="D40" s="15">
        <v>54521</v>
      </c>
      <c r="E40" s="15">
        <v>5188</v>
      </c>
      <c r="F40" s="16">
        <v>389867</v>
      </c>
      <c r="G40" s="16">
        <v>27434</v>
      </c>
      <c r="H40" s="16">
        <v>2757</v>
      </c>
      <c r="I40" s="16">
        <f t="shared" si="0"/>
        <v>561357</v>
      </c>
      <c r="J40" s="16">
        <f t="shared" si="1"/>
        <v>81955</v>
      </c>
      <c r="K40" s="16">
        <f t="shared" si="2"/>
        <v>7945</v>
      </c>
      <c r="L40" s="17">
        <f t="shared" si="3"/>
        <v>651257</v>
      </c>
      <c r="N40" s="8"/>
    </row>
    <row r="41" spans="1:14" s="6" customFormat="1" ht="13.5" customHeight="1">
      <c r="A41" s="13">
        <v>40</v>
      </c>
      <c r="B41" s="1" t="s">
        <v>45</v>
      </c>
      <c r="C41" s="15">
        <v>132643</v>
      </c>
      <c r="D41" s="15">
        <v>81</v>
      </c>
      <c r="E41" s="15">
        <v>122</v>
      </c>
      <c r="F41" s="16">
        <v>162523</v>
      </c>
      <c r="G41" s="16">
        <v>2064</v>
      </c>
      <c r="H41" s="16">
        <v>616</v>
      </c>
      <c r="I41" s="16">
        <f t="shared" si="0"/>
        <v>295166</v>
      </c>
      <c r="J41" s="16">
        <f t="shared" si="1"/>
        <v>2145</v>
      </c>
      <c r="K41" s="16">
        <f t="shared" si="2"/>
        <v>738</v>
      </c>
      <c r="L41" s="17">
        <f t="shared" si="3"/>
        <v>298049</v>
      </c>
      <c r="N41" s="8"/>
    </row>
    <row r="42" spans="1:14" s="6" customFormat="1" ht="13.5" customHeight="1">
      <c r="A42" s="13">
        <v>41</v>
      </c>
      <c r="B42" s="1" t="s">
        <v>38</v>
      </c>
      <c r="C42" s="15">
        <v>139711</v>
      </c>
      <c r="D42" s="15">
        <v>729</v>
      </c>
      <c r="E42" s="15">
        <v>182</v>
      </c>
      <c r="F42" s="16">
        <v>97278</v>
      </c>
      <c r="G42" s="16">
        <v>15096</v>
      </c>
      <c r="H42" s="16">
        <v>1508</v>
      </c>
      <c r="I42" s="16">
        <f t="shared" si="0"/>
        <v>236989</v>
      </c>
      <c r="J42" s="16">
        <f t="shared" si="1"/>
        <v>15825</v>
      </c>
      <c r="K42" s="16">
        <f t="shared" si="2"/>
        <v>1690</v>
      </c>
      <c r="L42" s="17">
        <f t="shared" si="3"/>
        <v>254504</v>
      </c>
      <c r="N42" s="8"/>
    </row>
    <row r="43" spans="1:14" s="6" customFormat="1" ht="13.5" customHeight="1">
      <c r="A43" s="13">
        <v>42</v>
      </c>
      <c r="B43" s="1" t="s">
        <v>36</v>
      </c>
      <c r="C43" s="15">
        <v>214501</v>
      </c>
      <c r="D43" s="15">
        <v>1896</v>
      </c>
      <c r="E43" s="15">
        <v>231</v>
      </c>
      <c r="F43" s="16">
        <v>136273</v>
      </c>
      <c r="G43" s="16">
        <v>77968</v>
      </c>
      <c r="H43" s="16">
        <v>2240</v>
      </c>
      <c r="I43" s="16">
        <f t="shared" si="0"/>
        <v>350774</v>
      </c>
      <c r="J43" s="16">
        <f t="shared" si="1"/>
        <v>79864</v>
      </c>
      <c r="K43" s="16">
        <f t="shared" si="2"/>
        <v>2471</v>
      </c>
      <c r="L43" s="17">
        <f t="shared" si="3"/>
        <v>433109</v>
      </c>
      <c r="N43" s="8"/>
    </row>
    <row r="44" spans="1:14" s="6" customFormat="1" ht="13.5" customHeight="1">
      <c r="A44" s="13">
        <v>43</v>
      </c>
      <c r="B44" s="1" t="s">
        <v>211</v>
      </c>
      <c r="C44" s="15">
        <v>27847</v>
      </c>
      <c r="D44" s="15">
        <v>1550</v>
      </c>
      <c r="E44" s="15">
        <v>98</v>
      </c>
      <c r="F44" s="16">
        <v>21303</v>
      </c>
      <c r="G44" s="16">
        <v>16717</v>
      </c>
      <c r="H44" s="16">
        <v>1144</v>
      </c>
      <c r="I44" s="16">
        <f t="shared" si="0"/>
        <v>49150</v>
      </c>
      <c r="J44" s="16">
        <f t="shared" si="1"/>
        <v>18267</v>
      </c>
      <c r="K44" s="16">
        <f t="shared" si="2"/>
        <v>1242</v>
      </c>
      <c r="L44" s="17">
        <f t="shared" si="3"/>
        <v>68659</v>
      </c>
      <c r="N44" s="8"/>
    </row>
    <row r="45" spans="1:14" s="6" customFormat="1" ht="13.5" customHeight="1">
      <c r="A45" s="13">
        <v>44</v>
      </c>
      <c r="B45" s="1" t="s">
        <v>212</v>
      </c>
      <c r="C45" s="15">
        <v>54997</v>
      </c>
      <c r="D45" s="15">
        <v>0</v>
      </c>
      <c r="E45" s="15">
        <v>9502</v>
      </c>
      <c r="F45" s="16">
        <v>54997</v>
      </c>
      <c r="G45" s="16">
        <v>0</v>
      </c>
      <c r="H45" s="16">
        <v>9502</v>
      </c>
      <c r="I45" s="16">
        <f t="shared" si="0"/>
        <v>109994</v>
      </c>
      <c r="J45" s="16">
        <f t="shared" si="1"/>
        <v>0</v>
      </c>
      <c r="K45" s="16">
        <f t="shared" si="2"/>
        <v>19004</v>
      </c>
      <c r="L45" s="17">
        <f t="shared" si="3"/>
        <v>128998</v>
      </c>
      <c r="N45" s="8"/>
    </row>
    <row r="46" spans="1:14" s="6" customFormat="1" ht="13.5" customHeight="1">
      <c r="A46" s="13">
        <v>45</v>
      </c>
      <c r="B46" s="1" t="s">
        <v>18</v>
      </c>
      <c r="C46" s="15">
        <v>247696</v>
      </c>
      <c r="D46" s="15">
        <v>1750</v>
      </c>
      <c r="E46" s="15">
        <v>86498</v>
      </c>
      <c r="F46" s="16">
        <v>381390</v>
      </c>
      <c r="G46" s="16">
        <v>68047</v>
      </c>
      <c r="H46" s="16">
        <v>101885</v>
      </c>
      <c r="I46" s="16">
        <f t="shared" si="0"/>
        <v>629086</v>
      </c>
      <c r="J46" s="16">
        <f t="shared" si="1"/>
        <v>69797</v>
      </c>
      <c r="K46" s="16">
        <f t="shared" si="2"/>
        <v>188383</v>
      </c>
      <c r="L46" s="17">
        <f t="shared" si="3"/>
        <v>887266</v>
      </c>
      <c r="N46" s="8"/>
    </row>
    <row r="47" spans="1:14" s="6" customFormat="1" ht="13.5" customHeight="1">
      <c r="A47" s="13">
        <v>46</v>
      </c>
      <c r="B47" s="1" t="s">
        <v>213</v>
      </c>
      <c r="C47" s="123">
        <v>3016</v>
      </c>
      <c r="D47" s="15">
        <v>0</v>
      </c>
      <c r="E47" s="15">
        <v>0</v>
      </c>
      <c r="F47" s="16">
        <v>2808</v>
      </c>
      <c r="G47" s="16">
        <v>0</v>
      </c>
      <c r="H47" s="16">
        <v>0</v>
      </c>
      <c r="I47" s="16">
        <f t="shared" si="0"/>
        <v>5824</v>
      </c>
      <c r="J47" s="16">
        <f t="shared" si="1"/>
        <v>0</v>
      </c>
      <c r="K47" s="16">
        <f t="shared" si="2"/>
        <v>0</v>
      </c>
      <c r="L47" s="17">
        <f t="shared" si="3"/>
        <v>5824</v>
      </c>
      <c r="N47" s="8"/>
    </row>
    <row r="48" spans="1:14" s="6" customFormat="1" ht="13.5" customHeight="1">
      <c r="A48" s="13"/>
      <c r="B48" s="1" t="s">
        <v>19</v>
      </c>
      <c r="C48" s="15">
        <v>305186</v>
      </c>
      <c r="D48" s="15">
        <v>180</v>
      </c>
      <c r="E48" s="15">
        <v>0</v>
      </c>
      <c r="F48" s="16">
        <v>310993</v>
      </c>
      <c r="G48" s="16">
        <v>155569</v>
      </c>
      <c r="H48" s="16">
        <v>60</v>
      </c>
      <c r="I48" s="16">
        <f t="shared" ref="I48" si="13">C48+F48</f>
        <v>616179</v>
      </c>
      <c r="J48" s="16">
        <f t="shared" ref="J48" si="14">D48+G48</f>
        <v>155749</v>
      </c>
      <c r="K48" s="16">
        <f t="shared" ref="K48" si="15">E48+H48</f>
        <v>60</v>
      </c>
      <c r="L48" s="17">
        <f t="shared" ref="L48" si="16">SUM(I48:K48)</f>
        <v>771988</v>
      </c>
      <c r="N48" s="8"/>
    </row>
    <row r="49" spans="1:15" s="6" customFormat="1" ht="13.5" customHeight="1">
      <c r="A49" s="13">
        <v>47</v>
      </c>
      <c r="B49" s="1" t="s">
        <v>20</v>
      </c>
      <c r="C49" s="15">
        <v>307257</v>
      </c>
      <c r="D49" s="15">
        <v>43008</v>
      </c>
      <c r="E49" s="15">
        <v>286277</v>
      </c>
      <c r="F49" s="16">
        <v>275406</v>
      </c>
      <c r="G49" s="16">
        <v>74842</v>
      </c>
      <c r="H49" s="16">
        <v>528033</v>
      </c>
      <c r="I49" s="16">
        <f t="shared" si="0"/>
        <v>582663</v>
      </c>
      <c r="J49" s="16">
        <f t="shared" si="1"/>
        <v>117850</v>
      </c>
      <c r="K49" s="16">
        <f t="shared" si="2"/>
        <v>814310</v>
      </c>
      <c r="L49" s="17">
        <f t="shared" si="3"/>
        <v>1514823</v>
      </c>
      <c r="N49" s="8"/>
    </row>
    <row r="50" spans="1:15" s="6" customFormat="1" ht="13.5" customHeight="1">
      <c r="A50" s="13">
        <v>49</v>
      </c>
      <c r="B50" s="1" t="s">
        <v>25</v>
      </c>
      <c r="C50" s="15">
        <v>18797</v>
      </c>
      <c r="D50" s="15">
        <v>0</v>
      </c>
      <c r="E50" s="15">
        <v>273368</v>
      </c>
      <c r="F50" s="16">
        <v>24362</v>
      </c>
      <c r="G50" s="16">
        <v>0</v>
      </c>
      <c r="H50" s="16">
        <v>85611</v>
      </c>
      <c r="I50" s="16">
        <f t="shared" si="0"/>
        <v>43159</v>
      </c>
      <c r="J50" s="16">
        <f t="shared" si="1"/>
        <v>0</v>
      </c>
      <c r="K50" s="16">
        <f t="shared" si="2"/>
        <v>358979</v>
      </c>
      <c r="L50" s="17">
        <f t="shared" si="3"/>
        <v>402138</v>
      </c>
      <c r="N50" s="8"/>
    </row>
    <row r="51" spans="1:15" s="6" customFormat="1" ht="13.5" customHeight="1">
      <c r="A51" s="13">
        <v>51</v>
      </c>
      <c r="B51" s="1" t="s">
        <v>57</v>
      </c>
      <c r="C51" s="15">
        <v>65515</v>
      </c>
      <c r="D51" s="15">
        <v>0</v>
      </c>
      <c r="E51" s="15">
        <v>0</v>
      </c>
      <c r="F51" s="16">
        <v>87496</v>
      </c>
      <c r="G51" s="16">
        <v>0</v>
      </c>
      <c r="H51" s="16">
        <v>0</v>
      </c>
      <c r="I51" s="16">
        <f t="shared" si="0"/>
        <v>153011</v>
      </c>
      <c r="J51" s="16">
        <f t="shared" si="1"/>
        <v>0</v>
      </c>
      <c r="K51" s="16">
        <f t="shared" si="2"/>
        <v>0</v>
      </c>
      <c r="L51" s="17">
        <f t="shared" si="3"/>
        <v>153011</v>
      </c>
      <c r="N51" s="8"/>
    </row>
    <row r="52" spans="1:15" s="6" customFormat="1" ht="13.5" customHeight="1">
      <c r="A52" s="13">
        <v>52</v>
      </c>
      <c r="B52" s="1" t="s">
        <v>41</v>
      </c>
      <c r="C52" s="15">
        <v>17565</v>
      </c>
      <c r="D52" s="15">
        <v>0</v>
      </c>
      <c r="E52" s="15">
        <v>126</v>
      </c>
      <c r="F52" s="16">
        <v>34273</v>
      </c>
      <c r="G52" s="16">
        <v>7025</v>
      </c>
      <c r="H52" s="16">
        <v>4379</v>
      </c>
      <c r="I52" s="16">
        <f t="shared" si="0"/>
        <v>51838</v>
      </c>
      <c r="J52" s="16">
        <f t="shared" si="1"/>
        <v>7025</v>
      </c>
      <c r="K52" s="16">
        <f t="shared" si="2"/>
        <v>4505</v>
      </c>
      <c r="L52" s="17">
        <f t="shared" si="3"/>
        <v>63368</v>
      </c>
      <c r="N52" s="8"/>
    </row>
    <row r="53" spans="1:15" s="7" customFormat="1">
      <c r="A53" s="13">
        <v>54</v>
      </c>
      <c r="B53" s="1" t="s">
        <v>214</v>
      </c>
      <c r="C53" s="15">
        <v>0</v>
      </c>
      <c r="D53" s="15">
        <v>0</v>
      </c>
      <c r="E53" s="15">
        <v>0</v>
      </c>
      <c r="F53" s="16">
        <v>2089</v>
      </c>
      <c r="G53" s="16">
        <v>0</v>
      </c>
      <c r="H53" s="16">
        <v>0</v>
      </c>
      <c r="I53" s="16">
        <f t="shared" si="0"/>
        <v>2089</v>
      </c>
      <c r="J53" s="16">
        <f t="shared" si="1"/>
        <v>0</v>
      </c>
      <c r="K53" s="16">
        <f t="shared" si="2"/>
        <v>0</v>
      </c>
      <c r="L53" s="17">
        <f t="shared" si="3"/>
        <v>2089</v>
      </c>
      <c r="N53" s="8"/>
    </row>
    <row r="54" spans="1:15" ht="13">
      <c r="B54" s="19" t="s">
        <v>2</v>
      </c>
      <c r="C54" s="18">
        <f t="shared" ref="C54:L54" si="17">SUM(C9:C53)</f>
        <v>4481555</v>
      </c>
      <c r="D54" s="18">
        <f t="shared" si="17"/>
        <v>1566151</v>
      </c>
      <c r="E54" s="18">
        <f t="shared" si="17"/>
        <v>10036777</v>
      </c>
      <c r="F54" s="18">
        <f t="shared" si="17"/>
        <v>4481555</v>
      </c>
      <c r="G54" s="18">
        <f t="shared" si="17"/>
        <v>1566151</v>
      </c>
      <c r="H54" s="18">
        <f t="shared" si="17"/>
        <v>10036777</v>
      </c>
      <c r="I54" s="17">
        <f t="shared" si="17"/>
        <v>8963110</v>
      </c>
      <c r="J54" s="17">
        <f t="shared" si="17"/>
        <v>3132302</v>
      </c>
      <c r="K54" s="17">
        <f t="shared" si="17"/>
        <v>20073554</v>
      </c>
      <c r="L54" s="17">
        <f t="shared" si="17"/>
        <v>32168966</v>
      </c>
      <c r="O54" s="123"/>
    </row>
    <row r="55" spans="1:15">
      <c r="C55" s="9"/>
      <c r="D55" s="9"/>
      <c r="E55" s="9"/>
      <c r="F55" s="9"/>
      <c r="G55" s="9"/>
      <c r="H55" s="9"/>
    </row>
    <row r="56" spans="1:15" ht="15.75" customHeight="1">
      <c r="B56" s="141" t="s">
        <v>205</v>
      </c>
      <c r="C56" s="141"/>
      <c r="D56" s="141"/>
      <c r="E56" s="141"/>
      <c r="F56" s="141"/>
      <c r="G56" s="141"/>
      <c r="H56" s="141"/>
      <c r="I56" s="141"/>
      <c r="J56" s="141"/>
      <c r="K56" s="141"/>
      <c r="L56" s="141"/>
    </row>
    <row r="57" spans="1:15" s="21" customFormat="1" ht="25.5" customHeight="1">
      <c r="A57" s="20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</row>
  </sheetData>
  <mergeCells count="8">
    <mergeCell ref="B56:L57"/>
    <mergeCell ref="B1:L1"/>
    <mergeCell ref="C7:E7"/>
    <mergeCell ref="F7:H7"/>
    <mergeCell ref="I7:K7"/>
    <mergeCell ref="B7:B8"/>
    <mergeCell ref="L7:L8"/>
    <mergeCell ref="B3:L4"/>
  </mergeCells>
  <phoneticPr fontId="0" type="noConversion"/>
  <printOptions horizontalCentered="1" gridLines="1" gridLinesSet="0"/>
  <pageMargins left="0.51181102362204722" right="0.39370078740157483" top="0.59055118110236227" bottom="0.39370078740157483" header="0" footer="0"/>
  <pageSetup scale="95" firstPageNumber="32" orientation="landscape" useFirstPageNumber="1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D20"/>
  <sheetViews>
    <sheetView showGridLines="0" workbookViewId="0">
      <selection activeCell="H38" sqref="H38"/>
    </sheetView>
  </sheetViews>
  <sheetFormatPr baseColWidth="10" defaultColWidth="11.42578125" defaultRowHeight="13"/>
  <cols>
    <col min="1" max="1" width="3" style="89" customWidth="1"/>
    <col min="2" max="2" width="35.5703125" style="89" bestFit="1" customWidth="1"/>
    <col min="3" max="3" width="87.85546875" style="89" bestFit="1" customWidth="1"/>
    <col min="4" max="4" width="8" style="90" bestFit="1" customWidth="1"/>
    <col min="5" max="5" width="11.5703125" style="89" bestFit="1" customWidth="1"/>
    <col min="6" max="16384" width="11.42578125" style="89"/>
  </cols>
  <sheetData>
    <row r="2" spans="2:4" ht="16">
      <c r="B2" s="94"/>
      <c r="C2" s="100" t="s">
        <v>232</v>
      </c>
      <c r="D2" s="92"/>
    </row>
    <row r="3" spans="2:4" ht="16">
      <c r="B3" s="101" t="s">
        <v>199</v>
      </c>
      <c r="C3" s="100" t="s">
        <v>230</v>
      </c>
      <c r="D3" s="99" t="s">
        <v>55</v>
      </c>
    </row>
    <row r="4" spans="2:4">
      <c r="B4" s="94" t="s">
        <v>198</v>
      </c>
      <c r="C4" s="98">
        <v>3566196</v>
      </c>
      <c r="D4" s="95">
        <f>C4/$C$16</f>
        <v>0.2821062368889512</v>
      </c>
    </row>
    <row r="5" spans="2:4">
      <c r="B5" s="94" t="s">
        <v>197</v>
      </c>
      <c r="C5" s="98">
        <v>2304463</v>
      </c>
      <c r="D5" s="95">
        <f t="shared" ref="D5:D14" si="0">C5/$C$16</f>
        <v>0.18229603335874506</v>
      </c>
    </row>
    <row r="6" spans="2:4">
      <c r="B6" s="94" t="s">
        <v>196</v>
      </c>
      <c r="C6" s="98">
        <v>1410169</v>
      </c>
      <c r="D6" s="95">
        <f t="shared" si="0"/>
        <v>0.11155232913935617</v>
      </c>
    </row>
    <row r="7" spans="2:4">
      <c r="B7" s="94" t="s">
        <v>195</v>
      </c>
      <c r="C7" s="98">
        <v>460140</v>
      </c>
      <c r="D7" s="95">
        <f t="shared" si="0"/>
        <v>3.6399671762876187E-2</v>
      </c>
    </row>
    <row r="8" spans="2:4">
      <c r="B8" s="94" t="s">
        <v>194</v>
      </c>
      <c r="C8" s="98">
        <v>801069</v>
      </c>
      <c r="D8" s="95">
        <f t="shared" si="0"/>
        <v>6.336908040903956E-2</v>
      </c>
    </row>
    <row r="9" spans="2:4">
      <c r="B9" s="94" t="s">
        <v>193</v>
      </c>
      <c r="C9" s="98">
        <v>1230969</v>
      </c>
      <c r="D9" s="95">
        <f t="shared" si="0"/>
        <v>9.7376597449202282E-2</v>
      </c>
    </row>
    <row r="10" spans="2:4">
      <c r="B10" s="94" t="s">
        <v>192</v>
      </c>
      <c r="C10" s="98">
        <v>657322</v>
      </c>
      <c r="D10" s="95">
        <f t="shared" si="0"/>
        <v>5.19978811720722E-2</v>
      </c>
    </row>
    <row r="11" spans="2:4">
      <c r="B11" s="117" t="s">
        <v>188</v>
      </c>
      <c r="C11" s="98">
        <v>634326</v>
      </c>
      <c r="D11" s="95">
        <f t="shared" si="0"/>
        <v>5.0178767746029904E-2</v>
      </c>
    </row>
    <row r="12" spans="2:4">
      <c r="B12" s="94" t="s">
        <v>190</v>
      </c>
      <c r="C12" s="98">
        <v>594746</v>
      </c>
      <c r="D12" s="95">
        <f t="shared" si="0"/>
        <v>4.7047766293483638E-2</v>
      </c>
    </row>
    <row r="13" spans="2:4">
      <c r="B13" s="117" t="s">
        <v>185</v>
      </c>
      <c r="C13" s="98">
        <v>794960</v>
      </c>
      <c r="D13" s="95">
        <f t="shared" si="0"/>
        <v>6.2885824020115735E-2</v>
      </c>
    </row>
    <row r="14" spans="2:4">
      <c r="B14" s="94" t="s">
        <v>140</v>
      </c>
      <c r="C14" s="98">
        <v>1431153</v>
      </c>
      <c r="D14" s="95">
        <f t="shared" si="0"/>
        <v>0.1132122820064666</v>
      </c>
    </row>
    <row r="15" spans="2:4">
      <c r="B15" s="94"/>
      <c r="C15" s="94"/>
      <c r="D15" s="92"/>
    </row>
    <row r="16" spans="2:4">
      <c r="B16" s="97" t="s">
        <v>2</v>
      </c>
      <c r="C16" s="96">
        <v>12641322.784379998</v>
      </c>
      <c r="D16" s="95">
        <v>1</v>
      </c>
    </row>
    <row r="17" spans="2:4">
      <c r="B17" s="94"/>
      <c r="C17" s="93"/>
      <c r="D17" s="92"/>
    </row>
    <row r="19" spans="2:4">
      <c r="C19" s="91"/>
    </row>
    <row r="20" spans="2:4">
      <c r="C20" s="9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49"/>
  <sheetViews>
    <sheetView zoomScale="90" zoomScaleNormal="90" workbookViewId="0">
      <selection activeCell="B2" sqref="B2:L2"/>
    </sheetView>
  </sheetViews>
  <sheetFormatPr baseColWidth="10" defaultColWidth="10.85546875" defaultRowHeight="14"/>
  <cols>
    <col min="1" max="1" width="12" style="62" customWidth="1"/>
    <col min="2" max="2" width="11.28515625" style="63" customWidth="1"/>
    <col min="3" max="16384" width="10.85546875" style="64"/>
  </cols>
  <sheetData>
    <row r="2" spans="1:12" ht="33.75" customHeight="1">
      <c r="B2" s="148" t="s">
        <v>228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4" spans="1:12">
      <c r="A4" s="62">
        <v>1980</v>
      </c>
      <c r="B4" s="63">
        <v>5318151</v>
      </c>
    </row>
    <row r="5" spans="1:12">
      <c r="A5" s="62">
        <v>1981</v>
      </c>
      <c r="B5" s="63">
        <v>5815639</v>
      </c>
    </row>
    <row r="6" spans="1:12">
      <c r="A6" s="62">
        <v>1982</v>
      </c>
      <c r="B6" s="63">
        <v>5613142</v>
      </c>
    </row>
    <row r="7" spans="1:12">
      <c r="A7" s="62">
        <v>1983</v>
      </c>
      <c r="B7" s="63">
        <v>6004492</v>
      </c>
    </row>
    <row r="8" spans="1:12">
      <c r="A8" s="62">
        <v>1984</v>
      </c>
      <c r="B8" s="63">
        <v>7002390</v>
      </c>
    </row>
    <row r="9" spans="1:12">
      <c r="A9" s="62">
        <v>1985</v>
      </c>
      <c r="B9" s="63">
        <v>6719190</v>
      </c>
    </row>
    <row r="10" spans="1:12">
      <c r="A10" s="62">
        <v>1986</v>
      </c>
      <c r="B10" s="63">
        <v>6546021</v>
      </c>
    </row>
    <row r="11" spans="1:12">
      <c r="A11" s="62">
        <v>1987</v>
      </c>
      <c r="B11" s="63">
        <v>7261787</v>
      </c>
    </row>
    <row r="12" spans="1:12">
      <c r="A12" s="62">
        <v>1988</v>
      </c>
      <c r="B12" s="63">
        <v>8310833</v>
      </c>
    </row>
    <row r="13" spans="1:12">
      <c r="A13" s="62">
        <v>1989</v>
      </c>
      <c r="B13" s="63">
        <v>9190566</v>
      </c>
    </row>
    <row r="14" spans="1:12">
      <c r="A14" s="62">
        <v>1990</v>
      </c>
      <c r="B14" s="63">
        <v>8343338</v>
      </c>
    </row>
    <row r="15" spans="1:12">
      <c r="A15" s="62">
        <v>1991</v>
      </c>
      <c r="B15" s="63">
        <v>7924300</v>
      </c>
    </row>
    <row r="16" spans="1:12">
      <c r="A16" s="62">
        <v>1992</v>
      </c>
      <c r="B16" s="63">
        <v>8434541</v>
      </c>
    </row>
    <row r="17" spans="1:2">
      <c r="A17" s="62">
        <v>1993</v>
      </c>
      <c r="B17" s="63">
        <v>7590303</v>
      </c>
    </row>
    <row r="18" spans="1:2">
      <c r="A18" s="62">
        <v>1994</v>
      </c>
      <c r="B18" s="63">
        <v>7512412</v>
      </c>
    </row>
    <row r="19" spans="1:2">
      <c r="A19" s="62">
        <v>1995</v>
      </c>
      <c r="B19" s="63">
        <v>7839567</v>
      </c>
    </row>
    <row r="20" spans="1:2">
      <c r="A20" s="62">
        <v>1996</v>
      </c>
      <c r="B20" s="63">
        <v>8345768</v>
      </c>
    </row>
    <row r="21" spans="1:2">
      <c r="A21" s="62">
        <v>1997</v>
      </c>
      <c r="B21" s="63">
        <v>8078393</v>
      </c>
    </row>
    <row r="22" spans="1:2">
      <c r="A22" s="62">
        <v>1998</v>
      </c>
      <c r="B22" s="63">
        <v>8518547</v>
      </c>
    </row>
    <row r="23" spans="1:2">
      <c r="A23" s="62">
        <v>1999</v>
      </c>
      <c r="B23" s="63">
        <v>9422327</v>
      </c>
    </row>
    <row r="24" spans="1:2">
      <c r="A24" s="62">
        <v>2000</v>
      </c>
      <c r="B24" s="63">
        <v>9498956</v>
      </c>
    </row>
    <row r="25" spans="1:2">
      <c r="A25" s="62">
        <v>2001</v>
      </c>
      <c r="B25" s="63">
        <v>11103863</v>
      </c>
    </row>
    <row r="26" spans="1:2">
      <c r="A26" s="62">
        <v>2002</v>
      </c>
      <c r="B26" s="63">
        <v>11527779</v>
      </c>
    </row>
    <row r="27" spans="1:2">
      <c r="A27" s="62">
        <v>2003</v>
      </c>
      <c r="B27" s="63">
        <v>12172068</v>
      </c>
    </row>
    <row r="28" spans="1:2">
      <c r="A28" s="62">
        <v>2004</v>
      </c>
      <c r="B28" s="63">
        <v>11818565</v>
      </c>
    </row>
    <row r="29" spans="1:2">
      <c r="A29" s="62">
        <v>2005</v>
      </c>
      <c r="B29" s="63">
        <v>11886274</v>
      </c>
    </row>
    <row r="30" spans="1:2">
      <c r="A30" s="62">
        <v>2006</v>
      </c>
      <c r="B30" s="63">
        <v>12182785</v>
      </c>
    </row>
    <row r="31" spans="1:2">
      <c r="A31" s="62">
        <v>2007</v>
      </c>
      <c r="B31" s="63">
        <v>12378123</v>
      </c>
    </row>
    <row r="32" spans="1:2">
      <c r="A32" s="62">
        <v>2008</v>
      </c>
      <c r="B32" s="63">
        <v>12999350</v>
      </c>
    </row>
    <row r="33" spans="1:2">
      <c r="A33" s="62">
        <v>2009</v>
      </c>
      <c r="B33" s="63">
        <v>11789929</v>
      </c>
    </row>
    <row r="34" spans="1:2">
      <c r="A34" s="62">
        <v>2010</v>
      </c>
      <c r="B34" s="63">
        <v>11806559</v>
      </c>
    </row>
    <row r="35" spans="1:2">
      <c r="A35" s="62">
        <v>2011</v>
      </c>
      <c r="B35" s="63">
        <v>12546086</v>
      </c>
    </row>
    <row r="36" spans="1:2">
      <c r="A36" s="62">
        <v>2012</v>
      </c>
      <c r="B36" s="63">
        <v>12612197</v>
      </c>
    </row>
    <row r="37" spans="1:2">
      <c r="A37" s="62">
        <v>2013</v>
      </c>
      <c r="B37" s="63">
        <v>13712937</v>
      </c>
    </row>
    <row r="38" spans="1:2">
      <c r="A38" s="62">
        <v>2014</v>
      </c>
      <c r="B38" s="63">
        <v>14210007</v>
      </c>
    </row>
    <row r="39" spans="1:2">
      <c r="A39" s="62">
        <v>2015</v>
      </c>
      <c r="B39" s="63">
        <v>14897895</v>
      </c>
    </row>
    <row r="40" spans="1:2">
      <c r="A40" s="62">
        <v>2016</v>
      </c>
      <c r="B40" s="63">
        <v>13739586</v>
      </c>
    </row>
    <row r="41" spans="1:2">
      <c r="A41" s="62">
        <v>2017</v>
      </c>
      <c r="B41" s="63">
        <v>14216086</v>
      </c>
    </row>
    <row r="42" spans="1:2">
      <c r="A42" s="62">
        <v>2018</v>
      </c>
      <c r="B42" s="63">
        <v>13437055</v>
      </c>
    </row>
    <row r="43" spans="1:2">
      <c r="A43" s="62">
        <v>2019</v>
      </c>
      <c r="B43" s="63">
        <v>11523822</v>
      </c>
    </row>
    <row r="44" spans="1:2">
      <c r="A44" s="62">
        <v>2020</v>
      </c>
      <c r="B44" s="63">
        <v>10842108</v>
      </c>
    </row>
    <row r="45" spans="1:2">
      <c r="A45" s="62">
        <v>2021</v>
      </c>
      <c r="B45" s="63">
        <v>11361329</v>
      </c>
    </row>
    <row r="46" spans="1:2">
      <c r="A46" s="62">
        <v>2022</v>
      </c>
      <c r="B46" s="63">
        <v>12817370</v>
      </c>
    </row>
    <row r="47" spans="1:2">
      <c r="A47" s="62">
        <v>2023</v>
      </c>
      <c r="B47" s="63">
        <v>10661049.135</v>
      </c>
    </row>
    <row r="48" spans="1:2">
      <c r="A48" s="62">
        <v>2024</v>
      </c>
      <c r="B48" s="63">
        <v>12641323</v>
      </c>
    </row>
    <row r="49" spans="1:2">
      <c r="A49" s="62">
        <v>2025</v>
      </c>
      <c r="B49" s="63">
        <v>16084483</v>
      </c>
    </row>
  </sheetData>
  <mergeCells count="1">
    <mergeCell ref="B2:L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0"/>
  <sheetViews>
    <sheetView zoomScaleNormal="100" workbookViewId="0">
      <selection activeCell="J33" sqref="J33"/>
    </sheetView>
  </sheetViews>
  <sheetFormatPr baseColWidth="10" defaultColWidth="11.42578125" defaultRowHeight="13"/>
  <cols>
    <col min="1" max="1" width="3" style="22" customWidth="1"/>
    <col min="2" max="2" width="28.42578125" style="23" customWidth="1"/>
    <col min="3" max="3" width="23.85546875" style="22" bestFit="1" customWidth="1"/>
    <col min="4" max="4" width="12.7109375" style="22" bestFit="1" customWidth="1"/>
    <col min="5" max="6" width="11.42578125" style="22" bestFit="1" customWidth="1"/>
    <col min="7" max="7" width="14.42578125" style="22" bestFit="1" customWidth="1"/>
    <col min="8" max="8" width="11.42578125" style="22" bestFit="1" customWidth="1"/>
    <col min="9" max="16384" width="11.42578125" style="22"/>
  </cols>
  <sheetData>
    <row r="1" spans="1:8" s="24" customFormat="1">
      <c r="A1" s="22"/>
      <c r="B1" s="23"/>
      <c r="C1" s="22"/>
      <c r="D1" s="22"/>
      <c r="E1" s="22"/>
      <c r="F1" s="22"/>
      <c r="G1" s="22"/>
      <c r="H1" s="22"/>
    </row>
    <row r="2" spans="1:8" s="24" customFormat="1" ht="16">
      <c r="B2" s="151" t="s">
        <v>221</v>
      </c>
      <c r="C2" s="151"/>
      <c r="D2" s="151"/>
      <c r="E2" s="151"/>
      <c r="F2" s="151"/>
      <c r="G2" s="151"/>
      <c r="H2" s="151"/>
    </row>
    <row r="3" spans="1:8" s="24" customFormat="1" ht="16">
      <c r="B3" s="152" t="s">
        <v>7</v>
      </c>
      <c r="C3" s="152"/>
      <c r="D3" s="152"/>
      <c r="E3" s="152"/>
      <c r="F3" s="152"/>
      <c r="G3" s="152"/>
      <c r="H3" s="152"/>
    </row>
    <row r="4" spans="1:8" s="24" customFormat="1">
      <c r="B4" s="25"/>
      <c r="C4" s="25"/>
      <c r="D4" s="25"/>
      <c r="E4" s="25"/>
      <c r="F4" s="25"/>
      <c r="G4" s="25"/>
      <c r="H4" s="25"/>
    </row>
    <row r="5" spans="1:8" s="24" customFormat="1">
      <c r="B5" s="150" t="s">
        <v>47</v>
      </c>
      <c r="C5" s="150"/>
      <c r="D5" s="150" t="s">
        <v>48</v>
      </c>
      <c r="E5" s="150"/>
      <c r="F5" s="150"/>
      <c r="G5" s="26"/>
      <c r="H5" s="26"/>
    </row>
    <row r="6" spans="1:8" s="24" customFormat="1">
      <c r="B6" s="26" t="s">
        <v>49</v>
      </c>
      <c r="C6" s="26" t="s">
        <v>50</v>
      </c>
      <c r="D6" s="27" t="s">
        <v>51</v>
      </c>
      <c r="E6" s="27" t="s">
        <v>52</v>
      </c>
      <c r="F6" s="27" t="s">
        <v>53</v>
      </c>
      <c r="G6" s="27" t="s">
        <v>54</v>
      </c>
      <c r="H6" s="27" t="s">
        <v>55</v>
      </c>
    </row>
    <row r="7" spans="1:8" s="24" customFormat="1">
      <c r="B7" s="26" t="s">
        <v>8</v>
      </c>
      <c r="C7" s="24" t="s">
        <v>11</v>
      </c>
      <c r="D7" s="114">
        <v>128006</v>
      </c>
      <c r="E7" s="114">
        <v>21429</v>
      </c>
      <c r="F7" s="114">
        <v>0</v>
      </c>
      <c r="G7" s="114">
        <f>SUM(D7:F7)</f>
        <v>149435</v>
      </c>
      <c r="H7" s="28"/>
    </row>
    <row r="8" spans="1:8" s="24" customFormat="1">
      <c r="B8" s="26"/>
      <c r="C8" s="24" t="s">
        <v>24</v>
      </c>
      <c r="D8" s="114">
        <v>0</v>
      </c>
      <c r="E8" s="114">
        <v>0</v>
      </c>
      <c r="F8" s="114">
        <v>11000</v>
      </c>
      <c r="G8" s="114">
        <f>SUM(D8:F8)</f>
        <v>11000</v>
      </c>
      <c r="H8" s="28"/>
    </row>
    <row r="9" spans="1:8" s="24" customFormat="1">
      <c r="B9" s="26"/>
      <c r="C9" s="24" t="s">
        <v>23</v>
      </c>
      <c r="D9" s="114">
        <v>24211</v>
      </c>
      <c r="E9" s="114">
        <v>0</v>
      </c>
      <c r="F9" s="114">
        <v>0</v>
      </c>
      <c r="G9" s="114">
        <f>SUM(D9:F9)</f>
        <v>24211</v>
      </c>
      <c r="H9" s="28"/>
    </row>
    <row r="10" spans="1:8" s="24" customFormat="1">
      <c r="B10" s="26"/>
      <c r="C10" s="24" t="s">
        <v>9</v>
      </c>
      <c r="D10" s="114">
        <v>406472</v>
      </c>
      <c r="E10" s="114">
        <v>41477</v>
      </c>
      <c r="F10" s="114">
        <v>20190</v>
      </c>
      <c r="G10" s="114">
        <f>SUM(D10:F10)</f>
        <v>468139</v>
      </c>
      <c r="H10" s="28"/>
    </row>
    <row r="11" spans="1:8" s="24" customFormat="1">
      <c r="B11" s="26"/>
      <c r="C11" s="24" t="s">
        <v>15</v>
      </c>
      <c r="D11" s="114">
        <v>15208</v>
      </c>
      <c r="E11" s="114">
        <v>0</v>
      </c>
      <c r="F11" s="114">
        <v>0</v>
      </c>
      <c r="G11" s="114">
        <f>SUM(D11:F11)</f>
        <v>15208</v>
      </c>
      <c r="H11" s="28"/>
    </row>
    <row r="12" spans="1:8" s="24" customFormat="1">
      <c r="B12" s="26"/>
      <c r="C12" s="24" t="s">
        <v>10</v>
      </c>
      <c r="D12" s="114">
        <v>15892</v>
      </c>
      <c r="E12" s="114">
        <v>11337</v>
      </c>
      <c r="F12" s="114">
        <v>3000</v>
      </c>
      <c r="G12" s="114">
        <f t="shared" ref="G12:G18" si="0">SUM(D12:F12)</f>
        <v>30229</v>
      </c>
      <c r="H12" s="28"/>
    </row>
    <row r="13" spans="1:8" s="24" customFormat="1">
      <c r="B13" s="26"/>
      <c r="C13" s="24" t="s">
        <v>39</v>
      </c>
      <c r="D13" s="114">
        <v>9500</v>
      </c>
      <c r="E13" s="114">
        <v>40000</v>
      </c>
      <c r="F13" s="114">
        <v>0</v>
      </c>
      <c r="G13" s="114">
        <f t="shared" si="0"/>
        <v>49500</v>
      </c>
      <c r="H13" s="28"/>
    </row>
    <row r="14" spans="1:8" s="24" customFormat="1">
      <c r="B14" s="26"/>
      <c r="C14" s="24" t="s">
        <v>17</v>
      </c>
      <c r="D14" s="114">
        <v>15300</v>
      </c>
      <c r="E14" s="114">
        <v>12920</v>
      </c>
      <c r="F14" s="114">
        <v>0</v>
      </c>
      <c r="G14" s="114">
        <f t="shared" si="0"/>
        <v>28220</v>
      </c>
      <c r="H14" s="28"/>
    </row>
    <row r="15" spans="1:8" s="24" customFormat="1">
      <c r="B15" s="26"/>
      <c r="C15" s="24" t="s">
        <v>12</v>
      </c>
      <c r="D15" s="114">
        <v>0</v>
      </c>
      <c r="E15" s="114">
        <v>0</v>
      </c>
      <c r="F15" s="114">
        <v>1760</v>
      </c>
      <c r="G15" s="114">
        <f t="shared" si="0"/>
        <v>1760</v>
      </c>
      <c r="H15" s="28"/>
    </row>
    <row r="16" spans="1:8" s="24" customFormat="1">
      <c r="B16" s="26"/>
      <c r="C16" s="24" t="s">
        <v>14</v>
      </c>
      <c r="D16" s="114">
        <v>111195</v>
      </c>
      <c r="E16" s="114">
        <v>0</v>
      </c>
      <c r="F16" s="114">
        <v>0</v>
      </c>
      <c r="G16" s="114">
        <f t="shared" si="0"/>
        <v>111195</v>
      </c>
      <c r="H16" s="28"/>
    </row>
    <row r="17" spans="2:8" s="24" customFormat="1">
      <c r="B17" s="26"/>
      <c r="C17" s="24" t="s">
        <v>16</v>
      </c>
      <c r="D17" s="114">
        <v>9514</v>
      </c>
      <c r="E17" s="114">
        <v>0</v>
      </c>
      <c r="F17" s="114">
        <v>0</v>
      </c>
      <c r="G17" s="114">
        <f t="shared" si="0"/>
        <v>9514</v>
      </c>
      <c r="H17" s="28"/>
    </row>
    <row r="18" spans="2:8" s="24" customFormat="1">
      <c r="B18" s="26"/>
      <c r="C18" s="24" t="s">
        <v>13</v>
      </c>
      <c r="D18" s="114">
        <v>25786</v>
      </c>
      <c r="E18" s="114">
        <v>0</v>
      </c>
      <c r="F18" s="114">
        <v>0</v>
      </c>
      <c r="G18" s="114">
        <f t="shared" si="0"/>
        <v>25786</v>
      </c>
      <c r="H18" s="28"/>
    </row>
    <row r="19" spans="2:8" s="24" customFormat="1">
      <c r="B19" s="26"/>
      <c r="C19" s="23" t="s">
        <v>56</v>
      </c>
      <c r="D19" s="115">
        <f>SUM(D7:D18)</f>
        <v>761084</v>
      </c>
      <c r="E19" s="115">
        <f t="shared" ref="E19:F19" si="1">SUM(E7:E18)</f>
        <v>127163</v>
      </c>
      <c r="F19" s="115">
        <f t="shared" si="1"/>
        <v>35950</v>
      </c>
      <c r="G19" s="115">
        <f>SUM(D19:F19)</f>
        <v>924197</v>
      </c>
      <c r="H19" s="28">
        <f>G19/$G$340</f>
        <v>5.7458918636054387E-2</v>
      </c>
    </row>
    <row r="20" spans="2:8" s="24" customFormat="1">
      <c r="B20" s="26" t="s">
        <v>9</v>
      </c>
      <c r="C20" s="24" t="s">
        <v>8</v>
      </c>
      <c r="D20" s="114">
        <v>153791</v>
      </c>
      <c r="E20" s="114">
        <v>2900</v>
      </c>
      <c r="F20" s="114">
        <v>0</v>
      </c>
      <c r="G20" s="114">
        <f>SUM(D20:F20)</f>
        <v>156691</v>
      </c>
      <c r="H20" s="28"/>
    </row>
    <row r="21" spans="2:8" s="24" customFormat="1">
      <c r="B21" s="26"/>
      <c r="C21" s="24" t="s">
        <v>34</v>
      </c>
      <c r="D21" s="114">
        <v>0</v>
      </c>
      <c r="E21" s="114">
        <v>0</v>
      </c>
      <c r="F21" s="114">
        <v>27965</v>
      </c>
      <c r="G21" s="114">
        <f t="shared" ref="G21:G27" si="2">SUM(D21:F21)</f>
        <v>27965</v>
      </c>
      <c r="H21" s="28"/>
    </row>
    <row r="22" spans="2:8" s="24" customFormat="1">
      <c r="B22" s="26"/>
      <c r="C22" s="24" t="s">
        <v>24</v>
      </c>
      <c r="D22" s="114">
        <v>0</v>
      </c>
      <c r="E22" s="114">
        <v>0</v>
      </c>
      <c r="F22" s="114">
        <v>39100</v>
      </c>
      <c r="G22" s="114">
        <f t="shared" si="2"/>
        <v>39100</v>
      </c>
      <c r="H22" s="28"/>
    </row>
    <row r="23" spans="2:8" s="24" customFormat="1">
      <c r="B23" s="26"/>
      <c r="C23" s="24" t="s">
        <v>10</v>
      </c>
      <c r="D23" s="114">
        <v>22744</v>
      </c>
      <c r="E23" s="114">
        <v>2959</v>
      </c>
      <c r="F23" s="114">
        <v>156000</v>
      </c>
      <c r="G23" s="114">
        <f t="shared" si="2"/>
        <v>181703</v>
      </c>
      <c r="H23" s="28"/>
    </row>
    <row r="24" spans="2:8" s="24" customFormat="1">
      <c r="B24" s="26"/>
      <c r="C24" s="24" t="s">
        <v>39</v>
      </c>
      <c r="D24" s="114">
        <v>2734</v>
      </c>
      <c r="E24" s="114">
        <v>7806</v>
      </c>
      <c r="F24" s="114">
        <v>0</v>
      </c>
      <c r="G24" s="114">
        <f t="shared" si="2"/>
        <v>10540</v>
      </c>
      <c r="H24" s="28"/>
    </row>
    <row r="25" spans="2:8" s="24" customFormat="1">
      <c r="B25" s="26"/>
      <c r="C25" s="24" t="s">
        <v>12</v>
      </c>
      <c r="D25" s="114">
        <v>0</v>
      </c>
      <c r="E25" s="114">
        <v>0</v>
      </c>
      <c r="F25" s="114">
        <v>32180</v>
      </c>
      <c r="G25" s="114">
        <f t="shared" si="2"/>
        <v>32180</v>
      </c>
      <c r="H25" s="28"/>
    </row>
    <row r="26" spans="2:8" s="24" customFormat="1">
      <c r="B26" s="26"/>
      <c r="C26" s="24" t="s">
        <v>14</v>
      </c>
      <c r="D26" s="114">
        <v>12361</v>
      </c>
      <c r="E26" s="114">
        <v>0</v>
      </c>
      <c r="F26" s="114">
        <v>0</v>
      </c>
      <c r="G26" s="114">
        <f t="shared" si="2"/>
        <v>12361</v>
      </c>
      <c r="H26" s="28"/>
    </row>
    <row r="27" spans="2:8" s="24" customFormat="1">
      <c r="B27" s="26"/>
      <c r="C27" s="24" t="s">
        <v>16</v>
      </c>
      <c r="D27" s="114">
        <v>709</v>
      </c>
      <c r="E27" s="114">
        <v>0</v>
      </c>
      <c r="F27" s="114">
        <v>0</v>
      </c>
      <c r="G27" s="114">
        <f t="shared" si="2"/>
        <v>709</v>
      </c>
      <c r="H27" s="28"/>
    </row>
    <row r="28" spans="2:8" s="24" customFormat="1">
      <c r="B28" s="26"/>
      <c r="C28" s="23" t="s">
        <v>56</v>
      </c>
      <c r="D28" s="115">
        <f>SUM(D20:D27)</f>
        <v>192339</v>
      </c>
      <c r="E28" s="115">
        <f t="shared" ref="E28:F28" si="3">SUM(E20:E27)</f>
        <v>13665</v>
      </c>
      <c r="F28" s="115">
        <f t="shared" si="3"/>
        <v>255245</v>
      </c>
      <c r="G28" s="115">
        <f>SUM(D28:F28)</f>
        <v>461249</v>
      </c>
      <c r="H28" s="28">
        <f>G28/$G$340</f>
        <v>2.8676644440483415E-2</v>
      </c>
    </row>
    <row r="29" spans="2:8" s="24" customFormat="1">
      <c r="B29" s="26" t="s">
        <v>39</v>
      </c>
      <c r="C29" s="24" t="s">
        <v>8</v>
      </c>
      <c r="D29" s="114">
        <v>23100</v>
      </c>
      <c r="E29" s="114">
        <v>0</v>
      </c>
      <c r="F29" s="114">
        <v>0</v>
      </c>
      <c r="G29" s="114">
        <f>SUM(D29:F29)</f>
        <v>23100</v>
      </c>
      <c r="H29" s="28"/>
    </row>
    <row r="30" spans="2:8" s="24" customFormat="1">
      <c r="B30" s="26"/>
      <c r="C30" s="24" t="s">
        <v>9</v>
      </c>
      <c r="D30" s="114">
        <v>500</v>
      </c>
      <c r="E30" s="114">
        <v>3103</v>
      </c>
      <c r="F30" s="114">
        <v>0</v>
      </c>
      <c r="G30" s="114">
        <f t="shared" ref="G30:G33" si="4">SUM(D30:F30)</f>
        <v>3603</v>
      </c>
      <c r="H30" s="28"/>
    </row>
    <row r="31" spans="2:8" s="24" customFormat="1">
      <c r="B31" s="26"/>
      <c r="C31" s="24" t="s">
        <v>17</v>
      </c>
      <c r="D31" s="114">
        <v>34850</v>
      </c>
      <c r="E31" s="114">
        <v>69100</v>
      </c>
      <c r="F31" s="114">
        <v>0</v>
      </c>
      <c r="G31" s="114">
        <f t="shared" si="4"/>
        <v>103950</v>
      </c>
      <c r="H31" s="28"/>
    </row>
    <row r="32" spans="2:8" s="24" customFormat="1">
      <c r="B32" s="26"/>
      <c r="C32" s="24" t="s">
        <v>14</v>
      </c>
      <c r="D32" s="114">
        <v>1780</v>
      </c>
      <c r="E32" s="114">
        <v>125149</v>
      </c>
      <c r="F32" s="114">
        <v>0</v>
      </c>
      <c r="G32" s="114">
        <f t="shared" si="4"/>
        <v>126929</v>
      </c>
      <c r="H32" s="28"/>
    </row>
    <row r="33" spans="2:8" s="24" customFormat="1">
      <c r="B33" s="26"/>
      <c r="C33" s="24" t="s">
        <v>22</v>
      </c>
      <c r="D33" s="114">
        <v>0</v>
      </c>
      <c r="E33" s="114">
        <v>186240</v>
      </c>
      <c r="F33" s="114">
        <v>0</v>
      </c>
      <c r="G33" s="114">
        <f t="shared" si="4"/>
        <v>186240</v>
      </c>
      <c r="H33" s="28"/>
    </row>
    <row r="34" spans="2:8" s="24" customFormat="1">
      <c r="B34" s="26"/>
      <c r="C34" s="26" t="s">
        <v>56</v>
      </c>
      <c r="D34" s="115">
        <f>SUM(D29:D33)</f>
        <v>60230</v>
      </c>
      <c r="E34" s="115">
        <f>SUM(E29:E33)</f>
        <v>383592</v>
      </c>
      <c r="F34" s="115">
        <f>SUM(F29:F33)</f>
        <v>0</v>
      </c>
      <c r="G34" s="115">
        <f>SUM(D34:F34)</f>
        <v>443822</v>
      </c>
      <c r="H34" s="28">
        <f>G34/$G$340</f>
        <v>2.7593177847245697E-2</v>
      </c>
    </row>
    <row r="35" spans="2:8" s="24" customFormat="1">
      <c r="B35" s="26" t="s">
        <v>202</v>
      </c>
      <c r="C35" s="24" t="s">
        <v>15</v>
      </c>
      <c r="D35" s="114">
        <v>0</v>
      </c>
      <c r="E35" s="114">
        <v>18500</v>
      </c>
      <c r="F35" s="114">
        <v>0</v>
      </c>
      <c r="G35" s="114">
        <f>SUM(D35:F35)</f>
        <v>18500</v>
      </c>
      <c r="H35" s="116"/>
    </row>
    <row r="36" spans="2:8" s="24" customFormat="1">
      <c r="B36" s="26"/>
      <c r="C36" s="26" t="s">
        <v>56</v>
      </c>
      <c r="D36" s="114">
        <f>SUM(D35:D35)</f>
        <v>0</v>
      </c>
      <c r="E36" s="114">
        <f>SUM(E35:E35)</f>
        <v>18500</v>
      </c>
      <c r="F36" s="114">
        <v>0</v>
      </c>
      <c r="G36" s="115">
        <f>SUM(D36:F36)</f>
        <v>18500</v>
      </c>
      <c r="H36" s="28">
        <f>G36/$G$340</f>
        <v>1.1501768505708266E-3</v>
      </c>
    </row>
    <row r="37" spans="2:8" s="24" customFormat="1">
      <c r="B37" s="26" t="s">
        <v>10</v>
      </c>
      <c r="C37" s="24" t="s">
        <v>8</v>
      </c>
      <c r="D37" s="114">
        <v>17495</v>
      </c>
      <c r="E37" s="114">
        <v>0</v>
      </c>
      <c r="F37" s="114">
        <v>9160</v>
      </c>
      <c r="G37" s="114">
        <f>SUM(D37:F37)</f>
        <v>26655</v>
      </c>
      <c r="H37" s="28"/>
    </row>
    <row r="38" spans="2:8" s="24" customFormat="1">
      <c r="B38" s="26"/>
      <c r="C38" s="24" t="s">
        <v>31</v>
      </c>
      <c r="D38" s="114">
        <v>0</v>
      </c>
      <c r="E38" s="114">
        <v>25150</v>
      </c>
      <c r="F38" s="114">
        <v>10048</v>
      </c>
      <c r="G38" s="114">
        <f t="shared" ref="G38:G46" si="5">SUM(D38:F38)</f>
        <v>35198</v>
      </c>
      <c r="H38" s="28"/>
    </row>
    <row r="39" spans="2:8" s="24" customFormat="1">
      <c r="B39" s="26"/>
      <c r="C39" s="24" t="s">
        <v>32</v>
      </c>
      <c r="D39" s="114">
        <v>12000</v>
      </c>
      <c r="E39" s="114">
        <v>34200</v>
      </c>
      <c r="F39" s="114">
        <v>62554</v>
      </c>
      <c r="G39" s="114">
        <f t="shared" si="5"/>
        <v>108754</v>
      </c>
      <c r="H39" s="28"/>
    </row>
    <row r="40" spans="2:8" s="24" customFormat="1">
      <c r="B40" s="26"/>
      <c r="C40" s="24" t="s">
        <v>34</v>
      </c>
      <c r="D40" s="114">
        <v>0</v>
      </c>
      <c r="E40" s="114">
        <v>0</v>
      </c>
      <c r="F40" s="114">
        <v>64472</v>
      </c>
      <c r="G40" s="114">
        <f t="shared" si="5"/>
        <v>64472</v>
      </c>
      <c r="H40" s="28"/>
    </row>
    <row r="41" spans="2:8" s="24" customFormat="1">
      <c r="B41" s="26"/>
      <c r="C41" s="24" t="s">
        <v>15</v>
      </c>
      <c r="D41" s="114">
        <v>8000</v>
      </c>
      <c r="E41" s="114">
        <v>0</v>
      </c>
      <c r="F41" s="114">
        <v>0</v>
      </c>
      <c r="G41" s="114">
        <f t="shared" si="5"/>
        <v>8000</v>
      </c>
      <c r="H41" s="28"/>
    </row>
    <row r="42" spans="2:8" s="24" customFormat="1">
      <c r="B42" s="26"/>
      <c r="C42" s="24" t="s">
        <v>20</v>
      </c>
      <c r="D42" s="114">
        <v>0</v>
      </c>
      <c r="E42" s="114">
        <v>0</v>
      </c>
      <c r="F42" s="114">
        <v>11000</v>
      </c>
      <c r="G42" s="114">
        <f t="shared" si="5"/>
        <v>11000</v>
      </c>
      <c r="H42" s="28"/>
    </row>
    <row r="43" spans="2:8" s="24" customFormat="1">
      <c r="B43" s="26"/>
      <c r="C43" s="24" t="s">
        <v>12</v>
      </c>
      <c r="D43" s="114">
        <v>0</v>
      </c>
      <c r="E43" s="114">
        <v>0</v>
      </c>
      <c r="F43" s="114">
        <v>8000</v>
      </c>
      <c r="G43" s="114">
        <f t="shared" si="5"/>
        <v>8000</v>
      </c>
      <c r="H43" s="28"/>
    </row>
    <row r="44" spans="2:8" s="24" customFormat="1">
      <c r="B44" s="26"/>
      <c r="C44" s="24" t="s">
        <v>14</v>
      </c>
      <c r="D44" s="114">
        <v>5286</v>
      </c>
      <c r="E44" s="114">
        <v>0</v>
      </c>
      <c r="F44" s="114">
        <v>0</v>
      </c>
      <c r="G44" s="114">
        <f t="shared" si="5"/>
        <v>5286</v>
      </c>
      <c r="H44" s="28"/>
    </row>
    <row r="45" spans="2:8" s="24" customFormat="1">
      <c r="B45" s="26"/>
      <c r="C45" s="24" t="s">
        <v>13</v>
      </c>
      <c r="D45" s="114">
        <v>199</v>
      </c>
      <c r="E45" s="114">
        <v>0</v>
      </c>
      <c r="F45" s="114">
        <v>4000</v>
      </c>
      <c r="G45" s="114">
        <f t="shared" si="5"/>
        <v>4199</v>
      </c>
      <c r="H45" s="28"/>
    </row>
    <row r="46" spans="2:8" s="24" customFormat="1">
      <c r="B46" s="26"/>
      <c r="C46" s="26" t="s">
        <v>56</v>
      </c>
      <c r="D46" s="115">
        <f>SUM(D37:D45)</f>
        <v>42980</v>
      </c>
      <c r="E46" s="115">
        <f t="shared" ref="E46:F46" si="6">SUM(E37:E45)</f>
        <v>59350</v>
      </c>
      <c r="F46" s="115">
        <f t="shared" si="6"/>
        <v>169234</v>
      </c>
      <c r="G46" s="115">
        <f t="shared" si="5"/>
        <v>271564</v>
      </c>
      <c r="H46" s="28">
        <f>G46/$G$340</f>
        <v>1.6883601418833293E-2</v>
      </c>
    </row>
    <row r="47" spans="2:8" s="24" customFormat="1">
      <c r="B47" s="26" t="s">
        <v>11</v>
      </c>
      <c r="C47" s="24" t="s">
        <v>8</v>
      </c>
      <c r="D47" s="114">
        <v>9556</v>
      </c>
      <c r="E47" s="114">
        <v>0</v>
      </c>
      <c r="F47" s="114">
        <v>0</v>
      </c>
      <c r="G47" s="114">
        <f>SUM(D47:F47)</f>
        <v>9556</v>
      </c>
      <c r="H47" s="28"/>
    </row>
    <row r="48" spans="2:8" s="24" customFormat="1">
      <c r="B48" s="26"/>
      <c r="C48" s="24" t="s">
        <v>9</v>
      </c>
      <c r="D48" s="114">
        <v>880</v>
      </c>
      <c r="E48" s="114">
        <v>0</v>
      </c>
      <c r="F48" s="114">
        <v>0</v>
      </c>
      <c r="G48" s="114">
        <f t="shared" ref="G48:G53" si="7">SUM(D48:F48)</f>
        <v>880</v>
      </c>
      <c r="H48" s="28"/>
    </row>
    <row r="49" spans="2:8" s="24" customFormat="1">
      <c r="B49" s="26"/>
      <c r="C49" s="24" t="s">
        <v>15</v>
      </c>
      <c r="D49" s="114">
        <v>200</v>
      </c>
      <c r="E49" s="114">
        <v>0</v>
      </c>
      <c r="F49" s="114">
        <v>0</v>
      </c>
      <c r="G49" s="114">
        <f t="shared" si="7"/>
        <v>200</v>
      </c>
      <c r="H49" s="28"/>
    </row>
    <row r="50" spans="2:8" s="24" customFormat="1">
      <c r="B50" s="26"/>
      <c r="C50" s="24" t="s">
        <v>10</v>
      </c>
      <c r="D50" s="114">
        <v>2137</v>
      </c>
      <c r="E50" s="114">
        <v>0</v>
      </c>
      <c r="F50" s="114">
        <v>0</v>
      </c>
      <c r="G50" s="114">
        <f t="shared" si="7"/>
        <v>2137</v>
      </c>
      <c r="H50" s="28"/>
    </row>
    <row r="51" spans="2:8" s="24" customFormat="1">
      <c r="B51" s="26"/>
      <c r="C51" s="24" t="s">
        <v>14</v>
      </c>
      <c r="D51" s="114">
        <v>15664</v>
      </c>
      <c r="E51" s="114">
        <v>0</v>
      </c>
      <c r="F51" s="114">
        <v>0</v>
      </c>
      <c r="G51" s="114">
        <f t="shared" si="7"/>
        <v>15664</v>
      </c>
      <c r="H51" s="28"/>
    </row>
    <row r="52" spans="2:8" s="24" customFormat="1">
      <c r="B52" s="26"/>
      <c r="C52" s="24" t="s">
        <v>16</v>
      </c>
      <c r="D52" s="114">
        <v>80</v>
      </c>
      <c r="E52" s="114">
        <v>8300</v>
      </c>
      <c r="F52" s="114">
        <v>0</v>
      </c>
      <c r="G52" s="114">
        <f t="shared" si="7"/>
        <v>8380</v>
      </c>
      <c r="H52" s="28"/>
    </row>
    <row r="53" spans="2:8" s="24" customFormat="1">
      <c r="B53" s="26"/>
      <c r="C53" s="24" t="s">
        <v>13</v>
      </c>
      <c r="D53" s="114">
        <v>24160</v>
      </c>
      <c r="E53" s="114">
        <v>0</v>
      </c>
      <c r="F53" s="114">
        <v>0</v>
      </c>
      <c r="G53" s="114">
        <f t="shared" si="7"/>
        <v>24160</v>
      </c>
      <c r="H53" s="28"/>
    </row>
    <row r="54" spans="2:8" s="24" customFormat="1">
      <c r="B54" s="26"/>
      <c r="C54" s="26" t="s">
        <v>56</v>
      </c>
      <c r="D54" s="115">
        <f>SUM(D47:D53)</f>
        <v>52677</v>
      </c>
      <c r="E54" s="115">
        <f>SUM(E47:E53)</f>
        <v>8300</v>
      </c>
      <c r="F54" s="115">
        <f>SUM(F47:F53)</f>
        <v>0</v>
      </c>
      <c r="G54" s="115">
        <f>SUM(D54:F54)</f>
        <v>60977</v>
      </c>
      <c r="H54" s="28">
        <f>G54/$G$340</f>
        <v>3.7910450712030966E-3</v>
      </c>
    </row>
    <row r="55" spans="2:8" s="24" customFormat="1">
      <c r="B55" s="26" t="s">
        <v>34</v>
      </c>
      <c r="C55" s="24" t="s">
        <v>39</v>
      </c>
      <c r="D55" s="114">
        <v>4286</v>
      </c>
      <c r="E55" s="114">
        <v>0</v>
      </c>
      <c r="F55" s="114">
        <v>0</v>
      </c>
      <c r="G55" s="114">
        <f>SUM(D55:F55)</f>
        <v>4286</v>
      </c>
      <c r="H55" s="28"/>
    </row>
    <row r="56" spans="2:8" s="24" customFormat="1">
      <c r="B56" s="26"/>
      <c r="C56" s="26" t="s">
        <v>56</v>
      </c>
      <c r="D56" s="114">
        <v>4286</v>
      </c>
      <c r="E56" s="115">
        <v>0</v>
      </c>
      <c r="F56" s="115">
        <v>0</v>
      </c>
      <c r="G56" s="115">
        <f>SUM(D56:F56)</f>
        <v>4286</v>
      </c>
      <c r="H56" s="28">
        <f>G56/$G$340</f>
        <v>2.6646799900251688E-4</v>
      </c>
    </row>
    <row r="57" spans="2:8" s="24" customFormat="1">
      <c r="B57" s="26" t="s">
        <v>32</v>
      </c>
      <c r="C57" s="24" t="s">
        <v>8</v>
      </c>
      <c r="D57" s="114">
        <v>0</v>
      </c>
      <c r="E57" s="114">
        <v>0</v>
      </c>
      <c r="F57" s="114">
        <v>7107</v>
      </c>
      <c r="G57" s="114">
        <f>SUM(D57:F57)</f>
        <v>7107</v>
      </c>
      <c r="H57" s="28"/>
    </row>
    <row r="58" spans="2:8" s="24" customFormat="1">
      <c r="B58" s="26"/>
      <c r="C58" s="24" t="s">
        <v>24</v>
      </c>
      <c r="D58" s="114">
        <v>0</v>
      </c>
      <c r="E58" s="114">
        <v>0</v>
      </c>
      <c r="F58" s="114">
        <v>170690</v>
      </c>
      <c r="G58" s="114">
        <f t="shared" ref="G58:G60" si="8">SUM(D58:F58)</f>
        <v>170690</v>
      </c>
      <c r="H58" s="28"/>
    </row>
    <row r="59" spans="2:8" s="24" customFormat="1">
      <c r="B59" s="26"/>
      <c r="C59" s="24" t="s">
        <v>10</v>
      </c>
      <c r="D59" s="114">
        <v>0</v>
      </c>
      <c r="E59" s="114">
        <v>0</v>
      </c>
      <c r="F59" s="114">
        <v>12520</v>
      </c>
      <c r="G59" s="114">
        <f t="shared" si="8"/>
        <v>12520</v>
      </c>
      <c r="H59" s="28"/>
    </row>
    <row r="60" spans="2:8" s="24" customFormat="1">
      <c r="B60" s="26"/>
      <c r="C60" s="24" t="s">
        <v>12</v>
      </c>
      <c r="D60" s="114">
        <v>0</v>
      </c>
      <c r="E60" s="114">
        <v>0</v>
      </c>
      <c r="F60" s="114">
        <v>110511</v>
      </c>
      <c r="G60" s="114">
        <f t="shared" si="8"/>
        <v>110511</v>
      </c>
      <c r="H60" s="28"/>
    </row>
    <row r="61" spans="2:8" s="24" customFormat="1">
      <c r="B61" s="26"/>
      <c r="C61" s="26" t="s">
        <v>56</v>
      </c>
      <c r="D61" s="115">
        <f>SUM(D57:D60)</f>
        <v>0</v>
      </c>
      <c r="E61" s="115">
        <f t="shared" ref="E61:F61" si="9">SUM(E57:E60)</f>
        <v>0</v>
      </c>
      <c r="F61" s="115">
        <f t="shared" si="9"/>
        <v>300828</v>
      </c>
      <c r="G61" s="115">
        <f>SUM(D61:F61)</f>
        <v>300828</v>
      </c>
      <c r="H61" s="28">
        <f>G61/$G$340</f>
        <v>1.8702994681271384E-2</v>
      </c>
    </row>
    <row r="62" spans="2:8" s="24" customFormat="1">
      <c r="B62" s="26" t="s">
        <v>24</v>
      </c>
      <c r="C62" s="24" t="s">
        <v>32</v>
      </c>
      <c r="D62" s="114">
        <v>15085</v>
      </c>
      <c r="E62" s="114">
        <v>0</v>
      </c>
      <c r="F62" s="114">
        <v>70820</v>
      </c>
      <c r="G62" s="114">
        <f>SUM(D62:F62)</f>
        <v>85905</v>
      </c>
      <c r="H62" s="28"/>
    </row>
    <row r="63" spans="2:8" s="24" customFormat="1">
      <c r="B63" s="26"/>
      <c r="C63" s="24" t="s">
        <v>10</v>
      </c>
      <c r="D63" s="114">
        <v>0</v>
      </c>
      <c r="E63" s="114">
        <v>0</v>
      </c>
      <c r="F63" s="114">
        <v>179595</v>
      </c>
      <c r="G63" s="114">
        <f t="shared" ref="G63:G65" si="10">SUM(D63:F63)</f>
        <v>179595</v>
      </c>
      <c r="H63" s="28"/>
    </row>
    <row r="64" spans="2:8" s="24" customFormat="1">
      <c r="B64" s="26"/>
      <c r="C64" s="24" t="s">
        <v>12</v>
      </c>
      <c r="D64" s="114">
        <v>0</v>
      </c>
      <c r="E64" s="114">
        <v>0</v>
      </c>
      <c r="F64" s="114">
        <v>30200</v>
      </c>
      <c r="G64" s="114">
        <f t="shared" si="10"/>
        <v>30200</v>
      </c>
      <c r="H64" s="28"/>
    </row>
    <row r="65" spans="2:8" s="24" customFormat="1">
      <c r="B65" s="26"/>
      <c r="C65" s="24" t="s">
        <v>22</v>
      </c>
      <c r="D65" s="114">
        <v>0</v>
      </c>
      <c r="E65" s="114">
        <v>0</v>
      </c>
      <c r="F65" s="114">
        <v>10100</v>
      </c>
      <c r="G65" s="114">
        <f t="shared" si="10"/>
        <v>10100</v>
      </c>
      <c r="H65" s="28"/>
    </row>
    <row r="66" spans="2:8" s="24" customFormat="1">
      <c r="B66" s="26"/>
      <c r="C66" s="26" t="s">
        <v>56</v>
      </c>
      <c r="D66" s="115">
        <f>SUM(D62:D65)</f>
        <v>15085</v>
      </c>
      <c r="E66" s="115">
        <f t="shared" ref="E66:F66" si="11">SUM(E62:E65)</f>
        <v>0</v>
      </c>
      <c r="F66" s="115">
        <f t="shared" si="11"/>
        <v>290715</v>
      </c>
      <c r="G66" s="115">
        <f>SUM(D66:F66)</f>
        <v>305800</v>
      </c>
      <c r="H66" s="28">
        <f>G66/$G$340</f>
        <v>1.90121124813275E-2</v>
      </c>
    </row>
    <row r="67" spans="2:8" s="24" customFormat="1">
      <c r="B67" s="26" t="s">
        <v>46</v>
      </c>
      <c r="C67" s="24" t="s">
        <v>12</v>
      </c>
      <c r="D67" s="114">
        <v>10</v>
      </c>
      <c r="E67" s="114">
        <v>0</v>
      </c>
      <c r="F67" s="114">
        <v>0</v>
      </c>
      <c r="G67" s="114">
        <f>SUM(D67:F67)</f>
        <v>10</v>
      </c>
      <c r="H67" s="28"/>
    </row>
    <row r="68" spans="2:8" s="24" customFormat="1">
      <c r="B68" s="26"/>
      <c r="C68" s="24" t="s">
        <v>13</v>
      </c>
      <c r="D68" s="114">
        <v>4831</v>
      </c>
      <c r="E68" s="114">
        <v>0</v>
      </c>
      <c r="F68" s="114">
        <v>0</v>
      </c>
      <c r="G68" s="114">
        <f>SUM(D68:F68)</f>
        <v>4831</v>
      </c>
      <c r="H68" s="28"/>
    </row>
    <row r="69" spans="2:8" s="24" customFormat="1">
      <c r="B69" s="26"/>
      <c r="C69" s="26" t="s">
        <v>56</v>
      </c>
      <c r="D69" s="115">
        <f>SUM(D67:D68)</f>
        <v>4841</v>
      </c>
      <c r="E69" s="115">
        <f t="shared" ref="E69:F69" si="12">SUM(E67:E68)</f>
        <v>0</v>
      </c>
      <c r="F69" s="115">
        <f t="shared" si="12"/>
        <v>0</v>
      </c>
      <c r="G69" s="115">
        <f>SUM(D69:F69)</f>
        <v>4841</v>
      </c>
      <c r="H69" s="28">
        <f>G69/$G$340</f>
        <v>3.0097330451964171E-4</v>
      </c>
    </row>
    <row r="70" spans="2:8" s="24" customFormat="1">
      <c r="B70" s="26" t="s">
        <v>12</v>
      </c>
      <c r="C70" s="24" t="s">
        <v>8</v>
      </c>
      <c r="D70" s="114">
        <v>0</v>
      </c>
      <c r="E70" s="114">
        <v>2000</v>
      </c>
      <c r="F70" s="114">
        <v>33253</v>
      </c>
      <c r="G70" s="114">
        <f>SUM(D70:F70)</f>
        <v>35253</v>
      </c>
      <c r="H70" s="28"/>
    </row>
    <row r="71" spans="2:8" s="24" customFormat="1">
      <c r="B71" s="26"/>
      <c r="C71" s="24" t="s">
        <v>31</v>
      </c>
      <c r="D71" s="114">
        <v>0</v>
      </c>
      <c r="E71" s="114">
        <v>0</v>
      </c>
      <c r="F71" s="114">
        <v>41226</v>
      </c>
      <c r="G71" s="114">
        <f t="shared" ref="G71:G91" si="13">SUM(D71:F71)</f>
        <v>41226</v>
      </c>
      <c r="H71" s="28"/>
    </row>
    <row r="72" spans="2:8" s="24" customFormat="1">
      <c r="B72" s="26"/>
      <c r="C72" s="24" t="s">
        <v>32</v>
      </c>
      <c r="D72" s="114">
        <v>0</v>
      </c>
      <c r="E72" s="114">
        <v>0</v>
      </c>
      <c r="F72" s="114">
        <v>218227</v>
      </c>
      <c r="G72" s="114">
        <f t="shared" si="13"/>
        <v>218227</v>
      </c>
      <c r="H72" s="28"/>
    </row>
    <row r="73" spans="2:8" s="24" customFormat="1">
      <c r="B73" s="26"/>
      <c r="C73" s="24" t="s">
        <v>18</v>
      </c>
      <c r="D73" s="114">
        <v>0</v>
      </c>
      <c r="E73" s="114">
        <v>0</v>
      </c>
      <c r="F73" s="114">
        <v>51248</v>
      </c>
      <c r="G73" s="114">
        <f t="shared" si="13"/>
        <v>51248</v>
      </c>
      <c r="H73" s="28"/>
    </row>
    <row r="74" spans="2:8" s="24" customFormat="1">
      <c r="B74" s="26"/>
      <c r="C74" s="24" t="s">
        <v>34</v>
      </c>
      <c r="D74" s="114">
        <v>0</v>
      </c>
      <c r="E74" s="114">
        <v>0</v>
      </c>
      <c r="F74" s="114">
        <v>208100</v>
      </c>
      <c r="G74" s="114">
        <f t="shared" si="13"/>
        <v>208100</v>
      </c>
      <c r="H74" s="28"/>
    </row>
    <row r="75" spans="2:8" s="24" customFormat="1">
      <c r="B75" s="26"/>
      <c r="C75" s="24" t="s">
        <v>24</v>
      </c>
      <c r="D75" s="114">
        <v>0</v>
      </c>
      <c r="E75" s="114">
        <v>0</v>
      </c>
      <c r="F75" s="114">
        <v>136559</v>
      </c>
      <c r="G75" s="114">
        <f t="shared" si="13"/>
        <v>136559</v>
      </c>
      <c r="H75" s="28"/>
    </row>
    <row r="76" spans="2:8" s="24" customFormat="1">
      <c r="B76" s="26"/>
      <c r="C76" s="24" t="s">
        <v>218</v>
      </c>
      <c r="D76" s="114">
        <v>2598</v>
      </c>
      <c r="E76" s="114">
        <v>0</v>
      </c>
      <c r="F76" s="114">
        <v>10</v>
      </c>
      <c r="G76" s="114">
        <f t="shared" si="13"/>
        <v>2608</v>
      </c>
      <c r="H76" s="28"/>
    </row>
    <row r="77" spans="2:8" s="24" customFormat="1">
      <c r="B77" s="23"/>
      <c r="C77" s="22" t="s">
        <v>9</v>
      </c>
      <c r="D77" s="29">
        <v>0</v>
      </c>
      <c r="E77" s="29">
        <v>0</v>
      </c>
      <c r="F77" s="29">
        <v>17100</v>
      </c>
      <c r="G77" s="114">
        <f t="shared" si="13"/>
        <v>17100</v>
      </c>
      <c r="H77" s="28"/>
    </row>
    <row r="78" spans="2:8" s="24" customFormat="1">
      <c r="B78" s="23"/>
      <c r="C78" s="22" t="s">
        <v>37</v>
      </c>
      <c r="D78" s="29">
        <v>402</v>
      </c>
      <c r="E78" s="29">
        <v>0</v>
      </c>
      <c r="F78" s="29">
        <v>0</v>
      </c>
      <c r="G78" s="114">
        <f t="shared" si="13"/>
        <v>402</v>
      </c>
      <c r="H78" s="28"/>
    </row>
    <row r="79" spans="2:8" s="24" customFormat="1">
      <c r="B79" s="23"/>
      <c r="C79" s="22" t="s">
        <v>10</v>
      </c>
      <c r="D79" s="29">
        <v>0</v>
      </c>
      <c r="E79" s="29">
        <v>0</v>
      </c>
      <c r="F79" s="29">
        <v>246860</v>
      </c>
      <c r="G79" s="114">
        <f t="shared" si="13"/>
        <v>246860</v>
      </c>
      <c r="H79" s="28"/>
    </row>
    <row r="80" spans="2:8" s="24" customFormat="1">
      <c r="B80" s="23"/>
      <c r="C80" s="22" t="s">
        <v>20</v>
      </c>
      <c r="D80" s="29">
        <v>0</v>
      </c>
      <c r="E80" s="29">
        <v>0</v>
      </c>
      <c r="F80" s="29">
        <v>18191</v>
      </c>
      <c r="G80" s="114">
        <f t="shared" si="13"/>
        <v>18191</v>
      </c>
      <c r="H80" s="28"/>
    </row>
    <row r="81" spans="2:8" s="24" customFormat="1">
      <c r="B81" s="23"/>
      <c r="C81" s="22" t="s">
        <v>14</v>
      </c>
      <c r="D81" s="29">
        <v>0</v>
      </c>
      <c r="E81" s="29">
        <v>0</v>
      </c>
      <c r="F81" s="29">
        <v>3250</v>
      </c>
      <c r="G81" s="114">
        <f t="shared" si="13"/>
        <v>3250</v>
      </c>
      <c r="H81" s="28"/>
    </row>
    <row r="82" spans="2:8" s="24" customFormat="1">
      <c r="B82" s="23"/>
      <c r="C82" s="22" t="s">
        <v>16</v>
      </c>
      <c r="D82" s="29">
        <v>0</v>
      </c>
      <c r="E82" s="29">
        <v>0</v>
      </c>
      <c r="F82" s="29">
        <v>292436</v>
      </c>
      <c r="G82" s="114">
        <f t="shared" si="13"/>
        <v>292436</v>
      </c>
      <c r="H82" s="28"/>
    </row>
    <row r="83" spans="2:8" s="24" customFormat="1">
      <c r="B83" s="23"/>
      <c r="C83" s="22" t="s">
        <v>22</v>
      </c>
      <c r="D83" s="29">
        <v>0</v>
      </c>
      <c r="E83" s="29">
        <v>0</v>
      </c>
      <c r="F83" s="29">
        <v>571096</v>
      </c>
      <c r="G83" s="114">
        <f t="shared" si="13"/>
        <v>571096</v>
      </c>
      <c r="H83" s="28"/>
    </row>
    <row r="84" spans="2:8" s="24" customFormat="1">
      <c r="B84" s="23"/>
      <c r="C84" s="22" t="s">
        <v>13</v>
      </c>
      <c r="D84" s="29">
        <v>0</v>
      </c>
      <c r="E84" s="29">
        <v>0</v>
      </c>
      <c r="F84" s="29">
        <v>132315</v>
      </c>
      <c r="G84" s="114">
        <f t="shared" si="13"/>
        <v>132315</v>
      </c>
      <c r="H84" s="28"/>
    </row>
    <row r="85" spans="2:8" s="24" customFormat="1">
      <c r="B85" s="23"/>
      <c r="C85" s="23" t="s">
        <v>56</v>
      </c>
      <c r="D85" s="30">
        <f>SUM(D70:D84)</f>
        <v>3000</v>
      </c>
      <c r="E85" s="30">
        <f t="shared" ref="E85:F85" si="14">SUM(E70:E84)</f>
        <v>2000</v>
      </c>
      <c r="F85" s="30">
        <f t="shared" si="14"/>
        <v>1969871</v>
      </c>
      <c r="G85" s="30">
        <f>SUM(D85:F85)</f>
        <v>1974871</v>
      </c>
      <c r="H85" s="28">
        <f>G85/$G$340</f>
        <v>0.12278113011154912</v>
      </c>
    </row>
    <row r="86" spans="2:8" s="24" customFormat="1">
      <c r="B86" s="23" t="s">
        <v>13</v>
      </c>
      <c r="C86" s="22" t="s">
        <v>8</v>
      </c>
      <c r="D86" s="29">
        <v>5007</v>
      </c>
      <c r="E86" s="29">
        <v>0</v>
      </c>
      <c r="F86" s="29">
        <v>0</v>
      </c>
      <c r="G86" s="114">
        <f t="shared" si="13"/>
        <v>5007</v>
      </c>
      <c r="H86" s="28"/>
    </row>
    <row r="87" spans="2:8" s="24" customFormat="1">
      <c r="B87" s="23"/>
      <c r="C87" s="22" t="s">
        <v>31</v>
      </c>
      <c r="D87" s="29">
        <v>0</v>
      </c>
      <c r="E87" s="29">
        <v>0</v>
      </c>
      <c r="F87" s="29">
        <v>11000</v>
      </c>
      <c r="G87" s="114">
        <f t="shared" si="13"/>
        <v>11000</v>
      </c>
      <c r="H87" s="28"/>
    </row>
    <row r="88" spans="2:8" s="24" customFormat="1">
      <c r="B88" s="23"/>
      <c r="C88" s="22" t="s">
        <v>32</v>
      </c>
      <c r="D88" s="29">
        <v>0</v>
      </c>
      <c r="E88" s="29">
        <v>0</v>
      </c>
      <c r="F88" s="29">
        <v>12000</v>
      </c>
      <c r="G88" s="114">
        <f t="shared" si="13"/>
        <v>12000</v>
      </c>
      <c r="H88" s="28"/>
    </row>
    <row r="89" spans="2:8" s="24" customFormat="1">
      <c r="B89" s="23"/>
      <c r="C89" s="22" t="s">
        <v>34</v>
      </c>
      <c r="D89" s="29">
        <v>0</v>
      </c>
      <c r="E89" s="29">
        <v>11000</v>
      </c>
      <c r="F89" s="29">
        <v>0</v>
      </c>
      <c r="G89" s="114">
        <f t="shared" si="13"/>
        <v>11000</v>
      </c>
      <c r="H89" s="28"/>
    </row>
    <row r="90" spans="2:8" s="24" customFormat="1">
      <c r="B90" s="23"/>
      <c r="C90" s="22" t="s">
        <v>218</v>
      </c>
      <c r="D90" s="29">
        <v>40726</v>
      </c>
      <c r="E90" s="29">
        <v>0</v>
      </c>
      <c r="F90" s="29">
        <v>0</v>
      </c>
      <c r="G90" s="114">
        <f t="shared" si="13"/>
        <v>40726</v>
      </c>
      <c r="H90" s="28"/>
    </row>
    <row r="91" spans="2:8" s="24" customFormat="1">
      <c r="B91" s="23"/>
      <c r="C91" s="22" t="s">
        <v>37</v>
      </c>
      <c r="D91" s="29">
        <v>12845</v>
      </c>
      <c r="E91" s="29">
        <v>0</v>
      </c>
      <c r="F91" s="29">
        <v>0</v>
      </c>
      <c r="G91" s="114">
        <f t="shared" si="13"/>
        <v>12845</v>
      </c>
      <c r="H91" s="28"/>
    </row>
    <row r="92" spans="2:8" s="24" customFormat="1">
      <c r="B92" s="23"/>
      <c r="C92" s="22" t="s">
        <v>10</v>
      </c>
      <c r="D92" s="29">
        <v>0</v>
      </c>
      <c r="E92" s="29">
        <v>0</v>
      </c>
      <c r="F92" s="29">
        <v>13822</v>
      </c>
      <c r="G92" s="114">
        <f>SUM(D92:F92)</f>
        <v>13822</v>
      </c>
      <c r="H92" s="28"/>
    </row>
    <row r="93" spans="2:8" s="24" customFormat="1">
      <c r="B93" s="23"/>
      <c r="C93" s="22" t="s">
        <v>12</v>
      </c>
      <c r="D93" s="29">
        <v>0</v>
      </c>
      <c r="E93" s="29">
        <v>0</v>
      </c>
      <c r="F93" s="29">
        <v>127414</v>
      </c>
      <c r="G93" s="114">
        <f t="shared" ref="G93:G96" si="15">SUM(D93:F93)</f>
        <v>127414</v>
      </c>
      <c r="H93" s="28"/>
    </row>
    <row r="94" spans="2:8" s="24" customFormat="1">
      <c r="B94" s="23"/>
      <c r="C94" s="22" t="s">
        <v>14</v>
      </c>
      <c r="D94" s="29">
        <v>130</v>
      </c>
      <c r="E94" s="29">
        <v>0</v>
      </c>
      <c r="F94" s="29">
        <v>17784</v>
      </c>
      <c r="G94" s="114">
        <f t="shared" si="15"/>
        <v>17914</v>
      </c>
      <c r="H94" s="28"/>
    </row>
    <row r="95" spans="2:8" s="24" customFormat="1">
      <c r="B95" s="23"/>
      <c r="C95" s="22" t="s">
        <v>16</v>
      </c>
      <c r="D95" s="29">
        <v>9518</v>
      </c>
      <c r="E95" s="29">
        <v>0</v>
      </c>
      <c r="F95" s="29">
        <v>0</v>
      </c>
      <c r="G95" s="114">
        <f t="shared" si="15"/>
        <v>9518</v>
      </c>
      <c r="H95" s="28"/>
    </row>
    <row r="96" spans="2:8" s="24" customFormat="1">
      <c r="B96" s="23"/>
      <c r="C96" s="22" t="s">
        <v>22</v>
      </c>
      <c r="D96" s="29">
        <v>0</v>
      </c>
      <c r="E96" s="29">
        <v>0</v>
      </c>
      <c r="F96" s="29">
        <v>5634</v>
      </c>
      <c r="G96" s="114">
        <f t="shared" si="15"/>
        <v>5634</v>
      </c>
      <c r="H96" s="28"/>
    </row>
    <row r="97" spans="2:8" s="24" customFormat="1">
      <c r="B97" s="23"/>
      <c r="C97" s="23" t="s">
        <v>56</v>
      </c>
      <c r="D97" s="30">
        <f>SUM(D86:D96)</f>
        <v>68226</v>
      </c>
      <c r="E97" s="30">
        <f t="shared" ref="E97:F97" si="16">SUM(E86:E96)</f>
        <v>11000</v>
      </c>
      <c r="F97" s="30">
        <f t="shared" si="16"/>
        <v>187654</v>
      </c>
      <c r="G97" s="30">
        <f>SUM(D97:F97)</f>
        <v>266880</v>
      </c>
      <c r="H97" s="28">
        <f>G97/$G$340</f>
        <v>1.6592389074613093E-2</v>
      </c>
    </row>
    <row r="98" spans="2:8" s="24" customFormat="1">
      <c r="B98" s="26" t="s">
        <v>37</v>
      </c>
      <c r="C98" s="24" t="s">
        <v>12</v>
      </c>
      <c r="D98" s="114">
        <v>91</v>
      </c>
      <c r="E98" s="114">
        <v>0</v>
      </c>
      <c r="F98" s="114">
        <v>0</v>
      </c>
      <c r="G98" s="114">
        <f>SUM(D98:F98)</f>
        <v>91</v>
      </c>
      <c r="H98" s="28"/>
    </row>
    <row r="99" spans="2:8" s="24" customFormat="1">
      <c r="B99" s="26"/>
      <c r="C99" s="24" t="s">
        <v>13</v>
      </c>
      <c r="D99" s="114">
        <v>10121</v>
      </c>
      <c r="E99" s="114">
        <v>0</v>
      </c>
      <c r="F99" s="114">
        <v>0</v>
      </c>
      <c r="G99" s="114">
        <f t="shared" ref="G99:G109" si="17">SUM(D99:F99)</f>
        <v>10121</v>
      </c>
      <c r="H99" s="28"/>
    </row>
    <row r="100" spans="2:8" s="24" customFormat="1">
      <c r="B100" s="26"/>
      <c r="C100" s="26" t="s">
        <v>56</v>
      </c>
      <c r="D100" s="115">
        <f>SUM(D98:D99)</f>
        <v>10212</v>
      </c>
      <c r="E100" s="115">
        <f>SUM(E98:E99)</f>
        <v>0</v>
      </c>
      <c r="F100" s="115">
        <f>SUM(F98:F99)</f>
        <v>0</v>
      </c>
      <c r="G100" s="115">
        <f>SUM(D100:F100)</f>
        <v>10212</v>
      </c>
      <c r="H100" s="28">
        <f>G100/$G$340</f>
        <v>6.3489762151509627E-4</v>
      </c>
    </row>
    <row r="101" spans="2:8">
      <c r="B101" s="23" t="s">
        <v>14</v>
      </c>
      <c r="C101" s="22" t="s">
        <v>11</v>
      </c>
      <c r="D101" s="29">
        <v>1550</v>
      </c>
      <c r="E101" s="29">
        <v>0</v>
      </c>
      <c r="F101" s="29">
        <v>0</v>
      </c>
      <c r="G101" s="114">
        <f t="shared" si="17"/>
        <v>1550</v>
      </c>
      <c r="H101" s="28"/>
    </row>
    <row r="102" spans="2:8">
      <c r="C102" s="22" t="s">
        <v>8</v>
      </c>
      <c r="D102" s="29">
        <v>21223</v>
      </c>
      <c r="E102" s="29">
        <v>0</v>
      </c>
      <c r="F102" s="29">
        <v>0</v>
      </c>
      <c r="G102" s="114">
        <f t="shared" si="17"/>
        <v>21223</v>
      </c>
      <c r="H102" s="28"/>
    </row>
    <row r="103" spans="2:8">
      <c r="C103" s="22" t="s">
        <v>31</v>
      </c>
      <c r="D103" s="29">
        <v>0</v>
      </c>
      <c r="E103" s="29">
        <v>0</v>
      </c>
      <c r="F103" s="29">
        <v>6292</v>
      </c>
      <c r="G103" s="114">
        <f t="shared" si="17"/>
        <v>6292</v>
      </c>
      <c r="H103" s="28"/>
    </row>
    <row r="104" spans="2:8">
      <c r="C104" s="22" t="s">
        <v>18</v>
      </c>
      <c r="D104" s="29">
        <v>18050</v>
      </c>
      <c r="E104" s="29">
        <v>0</v>
      </c>
      <c r="F104" s="29">
        <v>0</v>
      </c>
      <c r="G104" s="114">
        <f t="shared" si="17"/>
        <v>18050</v>
      </c>
      <c r="H104" s="28"/>
    </row>
    <row r="105" spans="2:8">
      <c r="C105" s="22" t="s">
        <v>34</v>
      </c>
      <c r="D105" s="29">
        <v>0</v>
      </c>
      <c r="E105" s="29">
        <v>0</v>
      </c>
      <c r="F105" s="29">
        <v>122500</v>
      </c>
      <c r="G105" s="114">
        <f t="shared" si="17"/>
        <v>122500</v>
      </c>
      <c r="H105" s="28"/>
    </row>
    <row r="106" spans="2:8">
      <c r="C106" s="22" t="s">
        <v>10</v>
      </c>
      <c r="D106" s="29">
        <v>21500</v>
      </c>
      <c r="E106" s="29">
        <v>13500</v>
      </c>
      <c r="F106" s="29">
        <v>918800</v>
      </c>
      <c r="G106" s="114">
        <f t="shared" si="17"/>
        <v>953800</v>
      </c>
      <c r="H106" s="28"/>
    </row>
    <row r="107" spans="2:8">
      <c r="C107" s="22" t="s">
        <v>20</v>
      </c>
      <c r="D107" s="29">
        <v>58978</v>
      </c>
      <c r="E107" s="29">
        <v>0</v>
      </c>
      <c r="F107" s="29">
        <v>34000</v>
      </c>
      <c r="G107" s="114">
        <f t="shared" si="17"/>
        <v>92978</v>
      </c>
      <c r="H107" s="28"/>
    </row>
    <row r="108" spans="2:8">
      <c r="C108" s="22" t="s">
        <v>16</v>
      </c>
      <c r="D108" s="29">
        <v>2646</v>
      </c>
      <c r="E108" s="29">
        <v>0</v>
      </c>
      <c r="F108" s="29">
        <v>892</v>
      </c>
      <c r="G108" s="114">
        <f t="shared" si="17"/>
        <v>3538</v>
      </c>
      <c r="H108" s="28"/>
    </row>
    <row r="109" spans="2:8">
      <c r="C109" s="22" t="s">
        <v>13</v>
      </c>
      <c r="D109" s="29">
        <v>0</v>
      </c>
      <c r="E109" s="29">
        <v>0</v>
      </c>
      <c r="F109" s="29">
        <v>20630</v>
      </c>
      <c r="G109" s="114">
        <f t="shared" si="17"/>
        <v>20630</v>
      </c>
      <c r="H109" s="28"/>
    </row>
    <row r="110" spans="2:8">
      <c r="C110" s="23" t="s">
        <v>56</v>
      </c>
      <c r="D110" s="30">
        <f>SUM(D101:D109)</f>
        <v>123947</v>
      </c>
      <c r="E110" s="30">
        <f t="shared" ref="E110:F110" si="18">SUM(E101:E109)</f>
        <v>13500</v>
      </c>
      <c r="F110" s="30">
        <f t="shared" si="18"/>
        <v>1103114</v>
      </c>
      <c r="G110" s="30">
        <f>SUM(D110:F110)</f>
        <v>1240561</v>
      </c>
      <c r="H110" s="28">
        <f>G110/$G$340</f>
        <v>7.7127813184918653E-2</v>
      </c>
    </row>
    <row r="111" spans="2:8">
      <c r="B111" s="23" t="s">
        <v>15</v>
      </c>
      <c r="C111" s="22" t="s">
        <v>8</v>
      </c>
      <c r="D111" s="29">
        <v>12693</v>
      </c>
      <c r="E111" s="29">
        <v>0</v>
      </c>
      <c r="F111" s="29">
        <v>0</v>
      </c>
      <c r="G111" s="29">
        <f>SUM(D111:F111)</f>
        <v>12693</v>
      </c>
      <c r="H111" s="28"/>
    </row>
    <row r="112" spans="2:8">
      <c r="C112" s="22" t="s">
        <v>17</v>
      </c>
      <c r="D112" s="29">
        <v>0</v>
      </c>
      <c r="E112" s="29">
        <v>24205</v>
      </c>
      <c r="F112" s="29">
        <v>0</v>
      </c>
      <c r="G112" s="29">
        <f t="shared" ref="G112:G113" si="19">SUM(D112:F112)</f>
        <v>24205</v>
      </c>
      <c r="H112" s="28"/>
    </row>
    <row r="113" spans="2:8">
      <c r="C113" s="22" t="s">
        <v>13</v>
      </c>
      <c r="D113" s="29">
        <v>0</v>
      </c>
      <c r="E113" s="29">
        <v>0</v>
      </c>
      <c r="F113" s="29">
        <v>5500</v>
      </c>
      <c r="G113" s="29">
        <f t="shared" si="19"/>
        <v>5500</v>
      </c>
      <c r="H113" s="28"/>
    </row>
    <row r="114" spans="2:8">
      <c r="C114" s="23" t="s">
        <v>56</v>
      </c>
      <c r="D114" s="30">
        <f>SUM(D111:D113)</f>
        <v>12693</v>
      </c>
      <c r="E114" s="30">
        <f>SUM(E111:E113)</f>
        <v>24205</v>
      </c>
      <c r="F114" s="30">
        <f>SUM(F111:F113)</f>
        <v>5500</v>
      </c>
      <c r="G114" s="30">
        <f>SUM(D114:F114)</f>
        <v>42398</v>
      </c>
      <c r="H114" s="28">
        <f>G114/$G$340</f>
        <v>2.6359566546217245E-3</v>
      </c>
    </row>
    <row r="115" spans="2:8">
      <c r="B115" s="23" t="s">
        <v>16</v>
      </c>
      <c r="C115" s="22" t="s">
        <v>11</v>
      </c>
      <c r="D115" s="29">
        <v>45</v>
      </c>
      <c r="E115" s="29">
        <v>0</v>
      </c>
      <c r="F115" s="29">
        <v>0</v>
      </c>
      <c r="G115" s="29">
        <f>SUM(D115:F115)</f>
        <v>45</v>
      </c>
      <c r="H115" s="28"/>
    </row>
    <row r="116" spans="2:8">
      <c r="C116" s="22" t="s">
        <v>8</v>
      </c>
      <c r="D116" s="29">
        <v>9454</v>
      </c>
      <c r="E116" s="29">
        <v>0</v>
      </c>
      <c r="F116" s="29">
        <v>39000</v>
      </c>
      <c r="G116" s="29">
        <f t="shared" ref="G116:G129" si="20">SUM(D116:F116)</f>
        <v>48454</v>
      </c>
      <c r="H116" s="28"/>
    </row>
    <row r="117" spans="2:8">
      <c r="C117" s="22" t="s">
        <v>31</v>
      </c>
      <c r="D117" s="29">
        <v>0</v>
      </c>
      <c r="E117" s="29">
        <v>0</v>
      </c>
      <c r="F117" s="29">
        <v>856877</v>
      </c>
      <c r="G117" s="29">
        <f t="shared" si="20"/>
        <v>856877</v>
      </c>
      <c r="H117" s="28"/>
    </row>
    <row r="118" spans="2:8">
      <c r="C118" s="22" t="s">
        <v>32</v>
      </c>
      <c r="D118" s="29">
        <v>0</v>
      </c>
      <c r="E118" s="29">
        <v>0</v>
      </c>
      <c r="F118" s="29">
        <v>13412</v>
      </c>
      <c r="G118" s="29">
        <f t="shared" si="20"/>
        <v>13412</v>
      </c>
      <c r="H118" s="28"/>
    </row>
    <row r="119" spans="2:8">
      <c r="C119" s="22" t="s">
        <v>18</v>
      </c>
      <c r="D119" s="29">
        <v>0</v>
      </c>
      <c r="E119" s="29">
        <v>0</v>
      </c>
      <c r="F119" s="29">
        <v>37483</v>
      </c>
      <c r="G119" s="29">
        <f t="shared" si="20"/>
        <v>37483</v>
      </c>
      <c r="H119" s="28"/>
    </row>
    <row r="120" spans="2:8">
      <c r="C120" s="22" t="s">
        <v>34</v>
      </c>
      <c r="D120" s="29">
        <v>0</v>
      </c>
      <c r="E120" s="29">
        <v>0</v>
      </c>
      <c r="F120" s="29">
        <v>5300</v>
      </c>
      <c r="G120" s="29">
        <f t="shared" si="20"/>
        <v>5300</v>
      </c>
      <c r="H120" s="28"/>
    </row>
    <row r="121" spans="2:8">
      <c r="C121" s="22" t="s">
        <v>24</v>
      </c>
      <c r="D121" s="29">
        <v>0</v>
      </c>
      <c r="E121" s="29">
        <v>0</v>
      </c>
      <c r="F121" s="29">
        <v>303421</v>
      </c>
      <c r="G121" s="29">
        <f t="shared" si="20"/>
        <v>303421</v>
      </c>
      <c r="H121" s="28"/>
    </row>
    <row r="122" spans="2:8">
      <c r="C122" s="22" t="s">
        <v>218</v>
      </c>
      <c r="D122" s="29">
        <v>0</v>
      </c>
      <c r="E122" s="29">
        <v>0</v>
      </c>
      <c r="F122" s="29">
        <v>48343</v>
      </c>
      <c r="G122" s="29">
        <f t="shared" si="20"/>
        <v>48343</v>
      </c>
      <c r="H122" s="28"/>
    </row>
    <row r="123" spans="2:8">
      <c r="C123" s="22" t="s">
        <v>9</v>
      </c>
      <c r="D123" s="29">
        <v>56</v>
      </c>
      <c r="E123" s="29">
        <v>0</v>
      </c>
      <c r="F123" s="29">
        <v>6000</v>
      </c>
      <c r="G123" s="29">
        <f t="shared" si="20"/>
        <v>6056</v>
      </c>
      <c r="H123" s="28"/>
    </row>
    <row r="124" spans="2:8">
      <c r="C124" s="22" t="s">
        <v>10</v>
      </c>
      <c r="D124" s="29">
        <v>0</v>
      </c>
      <c r="E124" s="29">
        <v>0</v>
      </c>
      <c r="F124" s="29">
        <v>34865</v>
      </c>
      <c r="G124" s="29">
        <f t="shared" si="20"/>
        <v>34865</v>
      </c>
      <c r="H124" s="28"/>
    </row>
    <row r="125" spans="2:8">
      <c r="C125" s="22" t="s">
        <v>20</v>
      </c>
      <c r="D125" s="29">
        <v>8842</v>
      </c>
      <c r="E125" s="29">
        <v>0</v>
      </c>
      <c r="F125" s="29">
        <v>74800</v>
      </c>
      <c r="G125" s="29">
        <f t="shared" si="20"/>
        <v>83642</v>
      </c>
      <c r="H125" s="28"/>
    </row>
    <row r="126" spans="2:8">
      <c r="C126" s="22" t="s">
        <v>12</v>
      </c>
      <c r="D126" s="29">
        <v>0</v>
      </c>
      <c r="E126" s="29">
        <v>0</v>
      </c>
      <c r="F126" s="29">
        <v>822549</v>
      </c>
      <c r="G126" s="29">
        <f t="shared" si="20"/>
        <v>822549</v>
      </c>
      <c r="H126" s="28"/>
    </row>
    <row r="127" spans="2:8">
      <c r="C127" s="22" t="s">
        <v>14</v>
      </c>
      <c r="D127" s="29">
        <v>22663</v>
      </c>
      <c r="E127" s="29">
        <v>0</v>
      </c>
      <c r="F127" s="29">
        <v>0</v>
      </c>
      <c r="G127" s="29">
        <f t="shared" si="20"/>
        <v>22663</v>
      </c>
      <c r="H127" s="28"/>
    </row>
    <row r="128" spans="2:8">
      <c r="C128" s="22" t="s">
        <v>22</v>
      </c>
      <c r="D128" s="29">
        <v>301</v>
      </c>
      <c r="E128" s="29">
        <v>0</v>
      </c>
      <c r="F128" s="29">
        <v>185397</v>
      </c>
      <c r="G128" s="29">
        <f t="shared" si="20"/>
        <v>185698</v>
      </c>
      <c r="H128" s="28"/>
    </row>
    <row r="129" spans="2:8">
      <c r="C129" s="22" t="s">
        <v>13</v>
      </c>
      <c r="D129" s="29">
        <v>712</v>
      </c>
      <c r="E129" s="29">
        <v>0</v>
      </c>
      <c r="F129" s="29">
        <v>1500</v>
      </c>
      <c r="G129" s="29">
        <f t="shared" si="20"/>
        <v>2212</v>
      </c>
      <c r="H129" s="28"/>
    </row>
    <row r="130" spans="2:8">
      <c r="C130" s="23" t="s">
        <v>56</v>
      </c>
      <c r="D130" s="30">
        <f>SUM(D115:D129)</f>
        <v>42073</v>
      </c>
      <c r="E130" s="30">
        <f t="shared" ref="E130:F130" si="21">SUM(E115:E129)</f>
        <v>0</v>
      </c>
      <c r="F130" s="30">
        <f t="shared" si="21"/>
        <v>2428947</v>
      </c>
      <c r="G130" s="30">
        <f>SUM(D130:F130)</f>
        <v>2471020</v>
      </c>
      <c r="H130" s="28">
        <f>G130/$G$340</f>
        <v>0.15362756763770399</v>
      </c>
    </row>
    <row r="131" spans="2:8">
      <c r="B131" s="23" t="s">
        <v>22</v>
      </c>
      <c r="C131" s="22" t="s">
        <v>11</v>
      </c>
      <c r="D131" s="29">
        <v>27795</v>
      </c>
      <c r="E131" s="29">
        <v>0</v>
      </c>
      <c r="F131" s="29">
        <v>0</v>
      </c>
      <c r="G131" s="29">
        <f>SUM(D131:F131)</f>
        <v>27795</v>
      </c>
      <c r="H131" s="28"/>
    </row>
    <row r="132" spans="2:8">
      <c r="C132" s="22" t="s">
        <v>31</v>
      </c>
      <c r="D132" s="29">
        <v>28300</v>
      </c>
      <c r="E132" s="29">
        <v>0</v>
      </c>
      <c r="F132" s="29">
        <v>256361</v>
      </c>
      <c r="G132" s="29">
        <f t="shared" ref="G132:G142" si="22">SUM(D132:F132)</f>
        <v>284661</v>
      </c>
      <c r="H132" s="28"/>
    </row>
    <row r="133" spans="2:8">
      <c r="C133" s="22" t="s">
        <v>18</v>
      </c>
      <c r="D133" s="29">
        <v>0</v>
      </c>
      <c r="E133" s="29">
        <v>0</v>
      </c>
      <c r="F133" s="29">
        <v>11394</v>
      </c>
      <c r="G133" s="29">
        <f t="shared" si="22"/>
        <v>11394</v>
      </c>
      <c r="H133" s="28"/>
    </row>
    <row r="134" spans="2:8">
      <c r="C134" s="22" t="s">
        <v>24</v>
      </c>
      <c r="D134" s="29">
        <v>0</v>
      </c>
      <c r="E134" s="29">
        <v>0</v>
      </c>
      <c r="F134" s="29">
        <v>10100</v>
      </c>
      <c r="G134" s="29">
        <f t="shared" si="22"/>
        <v>10100</v>
      </c>
      <c r="H134" s="28"/>
    </row>
    <row r="135" spans="2:8">
      <c r="C135" s="22" t="s">
        <v>23</v>
      </c>
      <c r="D135" s="29">
        <v>1500</v>
      </c>
      <c r="E135" s="29">
        <v>0</v>
      </c>
      <c r="F135" s="29">
        <v>0</v>
      </c>
      <c r="G135" s="29">
        <f t="shared" si="22"/>
        <v>1500</v>
      </c>
      <c r="H135" s="28"/>
    </row>
    <row r="136" spans="2:8">
      <c r="C136" s="22" t="s">
        <v>218</v>
      </c>
      <c r="D136" s="29">
        <v>0</v>
      </c>
      <c r="E136" s="29">
        <v>0</v>
      </c>
      <c r="F136" s="29">
        <v>5445</v>
      </c>
      <c r="G136" s="29">
        <f t="shared" si="22"/>
        <v>5445</v>
      </c>
      <c r="H136" s="28"/>
    </row>
    <row r="137" spans="2:8">
      <c r="C137" s="22" t="s">
        <v>39</v>
      </c>
      <c r="D137" s="29">
        <v>19827</v>
      </c>
      <c r="E137" s="29">
        <v>40698</v>
      </c>
      <c r="F137" s="29">
        <v>0</v>
      </c>
      <c r="G137" s="29">
        <f t="shared" si="22"/>
        <v>60525</v>
      </c>
      <c r="H137" s="28"/>
    </row>
    <row r="138" spans="2:8">
      <c r="C138" s="22" t="s">
        <v>20</v>
      </c>
      <c r="D138" s="29">
        <v>25</v>
      </c>
      <c r="E138" s="29">
        <v>0</v>
      </c>
      <c r="F138" s="29">
        <v>146800</v>
      </c>
      <c r="G138" s="29">
        <f t="shared" si="22"/>
        <v>146825</v>
      </c>
      <c r="H138" s="28"/>
    </row>
    <row r="139" spans="2:8">
      <c r="C139" s="22" t="s">
        <v>12</v>
      </c>
      <c r="D139" s="29">
        <v>0</v>
      </c>
      <c r="E139" s="29">
        <v>0</v>
      </c>
      <c r="F139" s="29">
        <v>393561</v>
      </c>
      <c r="G139" s="29">
        <f t="shared" si="22"/>
        <v>393561</v>
      </c>
      <c r="H139" s="28"/>
    </row>
    <row r="140" spans="2:8">
      <c r="C140" s="22" t="s">
        <v>14</v>
      </c>
      <c r="D140" s="29">
        <v>4800</v>
      </c>
      <c r="E140" s="29">
        <v>0</v>
      </c>
      <c r="F140" s="29">
        <v>4630</v>
      </c>
      <c r="G140" s="29">
        <f t="shared" si="22"/>
        <v>9430</v>
      </c>
      <c r="H140" s="28"/>
    </row>
    <row r="141" spans="2:8">
      <c r="C141" s="22" t="s">
        <v>16</v>
      </c>
      <c r="D141" s="29">
        <v>19700</v>
      </c>
      <c r="E141" s="29">
        <v>0</v>
      </c>
      <c r="F141" s="29">
        <v>1634659</v>
      </c>
      <c r="G141" s="29">
        <f t="shared" si="22"/>
        <v>1654359</v>
      </c>
      <c r="H141" s="28"/>
    </row>
    <row r="142" spans="2:8">
      <c r="C142" s="22" t="s">
        <v>13</v>
      </c>
      <c r="D142" s="29">
        <v>0</v>
      </c>
      <c r="E142" s="29">
        <v>0</v>
      </c>
      <c r="F142" s="29">
        <v>35890</v>
      </c>
      <c r="G142" s="29">
        <f t="shared" si="22"/>
        <v>35890</v>
      </c>
      <c r="H142" s="28"/>
    </row>
    <row r="143" spans="2:8">
      <c r="C143" s="23" t="s">
        <v>56</v>
      </c>
      <c r="D143" s="30">
        <f>SUM(D131:D142)</f>
        <v>101947</v>
      </c>
      <c r="E143" s="30">
        <f t="shared" ref="E143:F143" si="23">SUM(E131:E142)</f>
        <v>40698</v>
      </c>
      <c r="F143" s="30">
        <f t="shared" si="23"/>
        <v>2498840</v>
      </c>
      <c r="G143" s="30">
        <f>SUM(D143:F143)</f>
        <v>2641485</v>
      </c>
      <c r="H143" s="28">
        <f>G143/$G$340</f>
        <v>0.16422567016919351</v>
      </c>
    </row>
    <row r="144" spans="2:8">
      <c r="B144" s="23" t="s">
        <v>23</v>
      </c>
      <c r="C144" s="22" t="s">
        <v>8</v>
      </c>
      <c r="D144" s="29">
        <v>26311</v>
      </c>
      <c r="E144" s="29">
        <v>0</v>
      </c>
      <c r="F144" s="29">
        <v>0</v>
      </c>
      <c r="G144" s="29">
        <f>SUM(D144:F144)</f>
        <v>26311</v>
      </c>
      <c r="H144" s="28"/>
    </row>
    <row r="145" spans="2:8">
      <c r="C145" s="22" t="s">
        <v>24</v>
      </c>
      <c r="D145" s="29">
        <v>0</v>
      </c>
      <c r="E145" s="29">
        <v>0</v>
      </c>
      <c r="F145" s="29">
        <v>10100</v>
      </c>
      <c r="G145" s="29">
        <f t="shared" ref="G145:G147" si="24">SUM(D145:F145)</f>
        <v>10100</v>
      </c>
      <c r="H145" s="28"/>
    </row>
    <row r="146" spans="2:8">
      <c r="C146" s="22" t="s">
        <v>20</v>
      </c>
      <c r="D146" s="29">
        <v>7650</v>
      </c>
      <c r="E146" s="29">
        <v>0</v>
      </c>
      <c r="F146" s="29">
        <v>12</v>
      </c>
      <c r="G146" s="29">
        <f t="shared" si="24"/>
        <v>7662</v>
      </c>
      <c r="H146" s="28"/>
    </row>
    <row r="147" spans="2:8">
      <c r="C147" s="22" t="s">
        <v>42</v>
      </c>
      <c r="D147" s="29">
        <v>3904</v>
      </c>
      <c r="E147" s="29">
        <v>0</v>
      </c>
      <c r="F147" s="29">
        <v>0</v>
      </c>
      <c r="G147" s="29">
        <f t="shared" si="24"/>
        <v>3904</v>
      </c>
      <c r="H147" s="28"/>
    </row>
    <row r="148" spans="2:8">
      <c r="C148" s="23" t="s">
        <v>56</v>
      </c>
      <c r="D148" s="30">
        <f>SUM(D144:D147)</f>
        <v>37865</v>
      </c>
      <c r="E148" s="30">
        <f t="shared" ref="E148" si="25">SUM(E144:E147)</f>
        <v>0</v>
      </c>
      <c r="F148" s="30">
        <f>SUM(F144:F147)</f>
        <v>10112</v>
      </c>
      <c r="G148" s="30">
        <f>SUM(D148:F148)</f>
        <v>47977</v>
      </c>
      <c r="H148" s="28">
        <f>G148/$G$340</f>
        <v>2.9828126897208942E-3</v>
      </c>
    </row>
    <row r="149" spans="2:8">
      <c r="B149" s="23" t="s">
        <v>208</v>
      </c>
      <c r="C149" s="22" t="s">
        <v>208</v>
      </c>
      <c r="D149" s="29">
        <v>0</v>
      </c>
      <c r="E149" s="29">
        <v>801</v>
      </c>
      <c r="F149" s="29">
        <v>0</v>
      </c>
      <c r="G149" s="29">
        <f>SUM(D149:F149)</f>
        <v>801</v>
      </c>
      <c r="H149" s="28"/>
    </row>
    <row r="150" spans="2:8">
      <c r="C150" s="23" t="s">
        <v>56</v>
      </c>
      <c r="D150" s="30">
        <v>0</v>
      </c>
      <c r="E150" s="30">
        <v>801</v>
      </c>
      <c r="F150" s="30">
        <v>0</v>
      </c>
      <c r="G150" s="30">
        <f>SUM(D150:F150)</f>
        <v>801</v>
      </c>
      <c r="H150" s="28">
        <f>G150/$G$340</f>
        <v>4.9799549043634168E-5</v>
      </c>
    </row>
    <row r="151" spans="2:8">
      <c r="B151" s="23" t="s">
        <v>206</v>
      </c>
      <c r="C151" s="22" t="s">
        <v>206</v>
      </c>
      <c r="D151" s="29">
        <v>41510</v>
      </c>
      <c r="E151" s="30">
        <v>0</v>
      </c>
      <c r="F151" s="30">
        <v>0</v>
      </c>
      <c r="G151" s="29">
        <v>41510</v>
      </c>
      <c r="H151" s="28"/>
    </row>
    <row r="152" spans="2:8">
      <c r="C152" s="23" t="s">
        <v>56</v>
      </c>
      <c r="D152" s="30">
        <v>41510</v>
      </c>
      <c r="E152" s="30">
        <v>0</v>
      </c>
      <c r="F152" s="30">
        <v>0</v>
      </c>
      <c r="G152" s="30">
        <v>41510</v>
      </c>
      <c r="H152" s="28">
        <f>G152/$G$340</f>
        <v>2.5807481657943248E-3</v>
      </c>
    </row>
    <row r="153" spans="2:8">
      <c r="B153" s="23" t="s">
        <v>209</v>
      </c>
      <c r="C153" s="22" t="s">
        <v>33</v>
      </c>
      <c r="D153" s="29">
        <v>0</v>
      </c>
      <c r="E153" s="29">
        <v>0</v>
      </c>
      <c r="F153" s="29">
        <v>60</v>
      </c>
      <c r="G153" s="29">
        <f>SUM(D153:F153)</f>
        <v>60</v>
      </c>
      <c r="H153" s="28"/>
    </row>
    <row r="154" spans="2:8">
      <c r="C154" s="22" t="s">
        <v>35</v>
      </c>
      <c r="D154" s="29">
        <v>1039</v>
      </c>
      <c r="E154" s="29">
        <v>0</v>
      </c>
      <c r="F154" s="29">
        <v>0</v>
      </c>
      <c r="G154" s="29">
        <f t="shared" ref="G154:G155" si="26">SUM(D154:F154)</f>
        <v>1039</v>
      </c>
      <c r="H154" s="28"/>
    </row>
    <row r="155" spans="2:8">
      <c r="C155" s="22" t="s">
        <v>201</v>
      </c>
      <c r="D155" s="29">
        <v>0</v>
      </c>
      <c r="E155" s="29">
        <v>611</v>
      </c>
      <c r="F155" s="29">
        <v>0</v>
      </c>
      <c r="G155" s="29">
        <f t="shared" si="26"/>
        <v>611</v>
      </c>
      <c r="H155" s="28"/>
    </row>
    <row r="156" spans="2:8">
      <c r="C156" s="23" t="s">
        <v>56</v>
      </c>
      <c r="D156" s="30">
        <f>SUM(D153:D155)</f>
        <v>1039</v>
      </c>
      <c r="E156" s="30">
        <f t="shared" ref="E156:F156" si="27">SUM(E153:E155)</f>
        <v>611</v>
      </c>
      <c r="F156" s="30">
        <f t="shared" si="27"/>
        <v>60</v>
      </c>
      <c r="G156" s="30">
        <f>SUM(D156:F156)</f>
        <v>1710</v>
      </c>
      <c r="H156" s="28">
        <f>G156/$G$340</f>
        <v>1.0631364402573585E-4</v>
      </c>
    </row>
    <row r="157" spans="2:8">
      <c r="B157" s="23" t="s">
        <v>201</v>
      </c>
      <c r="C157" s="22" t="s">
        <v>31</v>
      </c>
      <c r="D157" s="29">
        <v>455</v>
      </c>
      <c r="E157" s="29">
        <v>0</v>
      </c>
      <c r="F157" s="29">
        <v>0</v>
      </c>
      <c r="G157" s="29">
        <f>SUM(D157:F157)</f>
        <v>455</v>
      </c>
      <c r="H157" s="28"/>
    </row>
    <row r="158" spans="2:8">
      <c r="C158" s="22" t="s">
        <v>18</v>
      </c>
      <c r="D158" s="29">
        <v>70</v>
      </c>
      <c r="E158" s="29">
        <v>0</v>
      </c>
      <c r="F158" s="29">
        <v>0</v>
      </c>
      <c r="G158" s="29">
        <f t="shared" ref="G158:G161" si="28">SUM(D158:F158)</f>
        <v>70</v>
      </c>
      <c r="H158" s="28"/>
    </row>
    <row r="159" spans="2:8">
      <c r="C159" s="22" t="s">
        <v>36</v>
      </c>
      <c r="D159" s="29">
        <v>70</v>
      </c>
      <c r="E159" s="29">
        <v>0</v>
      </c>
      <c r="F159" s="29">
        <v>0</v>
      </c>
      <c r="G159" s="29">
        <f t="shared" si="28"/>
        <v>70</v>
      </c>
      <c r="H159" s="28"/>
    </row>
    <row r="160" spans="2:8">
      <c r="C160" s="22" t="s">
        <v>17</v>
      </c>
      <c r="D160" s="29">
        <v>120</v>
      </c>
      <c r="E160" s="29">
        <v>0</v>
      </c>
      <c r="F160" s="29">
        <v>0</v>
      </c>
      <c r="G160" s="29">
        <f t="shared" si="28"/>
        <v>120</v>
      </c>
      <c r="H160" s="28"/>
    </row>
    <row r="161" spans="2:8">
      <c r="C161" s="22" t="s">
        <v>42</v>
      </c>
      <c r="D161" s="29">
        <v>713</v>
      </c>
      <c r="E161" s="29">
        <v>0</v>
      </c>
      <c r="F161" s="29">
        <v>0</v>
      </c>
      <c r="G161" s="29">
        <f t="shared" si="28"/>
        <v>713</v>
      </c>
      <c r="H161" s="28"/>
    </row>
    <row r="162" spans="2:8">
      <c r="C162" s="23" t="s">
        <v>56</v>
      </c>
      <c r="D162" s="29">
        <f>SUM(D157:D161)</f>
        <v>1428</v>
      </c>
      <c r="E162" s="29">
        <f t="shared" ref="E162:F162" si="29">SUM(E157:E161)</f>
        <v>0</v>
      </c>
      <c r="F162" s="29">
        <f t="shared" si="29"/>
        <v>0</v>
      </c>
      <c r="G162" s="30">
        <f>SUM(D162:F162)</f>
        <v>1428</v>
      </c>
      <c r="H162" s="28">
        <f>G162/$G$340</f>
        <v>8.8781218519737315E-5</v>
      </c>
    </row>
    <row r="163" spans="2:8">
      <c r="B163" s="23" t="s">
        <v>17</v>
      </c>
      <c r="C163" s="22" t="s">
        <v>26</v>
      </c>
      <c r="D163" s="29">
        <v>5648</v>
      </c>
      <c r="E163" s="29">
        <v>350</v>
      </c>
      <c r="F163" s="29">
        <v>0</v>
      </c>
      <c r="G163" s="29">
        <f>SUM(D163:F163)</f>
        <v>5998</v>
      </c>
      <c r="H163" s="28"/>
    </row>
    <row r="164" spans="2:8">
      <c r="C164" s="22" t="s">
        <v>211</v>
      </c>
      <c r="D164" s="29">
        <v>5250</v>
      </c>
      <c r="E164" s="29">
        <v>10947</v>
      </c>
      <c r="F164" s="29">
        <v>50</v>
      </c>
      <c r="G164" s="29">
        <f t="shared" ref="G164:G186" si="30">SUM(D164:F164)</f>
        <v>16247</v>
      </c>
      <c r="H164" s="28"/>
    </row>
    <row r="165" spans="2:8">
      <c r="C165" s="22" t="s">
        <v>30</v>
      </c>
      <c r="D165" s="29">
        <v>1488</v>
      </c>
      <c r="E165" s="29">
        <v>1090</v>
      </c>
      <c r="F165" s="29">
        <v>33</v>
      </c>
      <c r="G165" s="29">
        <f t="shared" si="30"/>
        <v>2611</v>
      </c>
      <c r="H165" s="28"/>
    </row>
    <row r="166" spans="2:8">
      <c r="C166" s="22" t="s">
        <v>31</v>
      </c>
      <c r="D166" s="29">
        <v>9929</v>
      </c>
      <c r="E166" s="29">
        <v>1710</v>
      </c>
      <c r="F166" s="29">
        <v>605</v>
      </c>
      <c r="G166" s="29">
        <f t="shared" si="30"/>
        <v>12244</v>
      </c>
      <c r="H166" s="28"/>
    </row>
    <row r="167" spans="2:8">
      <c r="C167" s="22" t="s">
        <v>33</v>
      </c>
      <c r="D167" s="29">
        <v>879</v>
      </c>
      <c r="E167" s="29">
        <v>2335</v>
      </c>
      <c r="F167" s="29">
        <v>554</v>
      </c>
      <c r="G167" s="29">
        <f t="shared" si="30"/>
        <v>3768</v>
      </c>
      <c r="H167" s="28"/>
    </row>
    <row r="168" spans="2:8">
      <c r="C168" s="22" t="s">
        <v>18</v>
      </c>
      <c r="D168" s="29">
        <v>335275</v>
      </c>
      <c r="E168" s="29">
        <v>58153</v>
      </c>
      <c r="F168" s="29">
        <v>104</v>
      </c>
      <c r="G168" s="29">
        <f t="shared" si="30"/>
        <v>393532</v>
      </c>
      <c r="H168" s="28"/>
    </row>
    <row r="169" spans="2:8">
      <c r="C169" s="22" t="s">
        <v>45</v>
      </c>
      <c r="D169" s="29">
        <v>123611</v>
      </c>
      <c r="E169" s="29">
        <v>0</v>
      </c>
      <c r="F169" s="29">
        <v>0</v>
      </c>
      <c r="G169" s="29">
        <f t="shared" si="30"/>
        <v>123611</v>
      </c>
      <c r="H169" s="28"/>
    </row>
    <row r="170" spans="2:8">
      <c r="C170" s="22" t="s">
        <v>35</v>
      </c>
      <c r="D170" s="29">
        <v>4049</v>
      </c>
      <c r="E170" s="29">
        <v>15665</v>
      </c>
      <c r="F170" s="29">
        <v>97</v>
      </c>
      <c r="G170" s="29">
        <f t="shared" si="30"/>
        <v>19811</v>
      </c>
      <c r="H170" s="28"/>
    </row>
    <row r="171" spans="2:8">
      <c r="C171" s="22" t="s">
        <v>36</v>
      </c>
      <c r="D171" s="29">
        <v>12162</v>
      </c>
      <c r="E171" s="29">
        <v>57143</v>
      </c>
      <c r="F171" s="29">
        <v>276</v>
      </c>
      <c r="G171" s="29">
        <f t="shared" si="30"/>
        <v>69581</v>
      </c>
      <c r="H171" s="28"/>
    </row>
    <row r="172" spans="2:8">
      <c r="C172" s="22" t="s">
        <v>23</v>
      </c>
      <c r="D172" s="29">
        <v>911</v>
      </c>
      <c r="E172" s="29">
        <v>28070</v>
      </c>
      <c r="F172" s="29">
        <v>0</v>
      </c>
      <c r="G172" s="29">
        <f t="shared" si="30"/>
        <v>28981</v>
      </c>
      <c r="H172" s="28"/>
    </row>
    <row r="173" spans="2:8">
      <c r="C173" s="22" t="s">
        <v>219</v>
      </c>
      <c r="D173" s="29">
        <v>1147</v>
      </c>
      <c r="E173" s="29">
        <v>0</v>
      </c>
      <c r="F173" s="29">
        <v>97</v>
      </c>
      <c r="G173" s="29">
        <f t="shared" si="30"/>
        <v>1244</v>
      </c>
      <c r="H173" s="28"/>
    </row>
    <row r="174" spans="2:8">
      <c r="C174" s="22" t="s">
        <v>15</v>
      </c>
      <c r="D174" s="29">
        <v>660</v>
      </c>
      <c r="E174" s="29">
        <v>35563</v>
      </c>
      <c r="F174" s="29">
        <v>0</v>
      </c>
      <c r="G174" s="29">
        <f t="shared" si="30"/>
        <v>36223</v>
      </c>
      <c r="H174" s="28"/>
    </row>
    <row r="175" spans="2:8">
      <c r="C175" s="22" t="s">
        <v>38</v>
      </c>
      <c r="D175" s="29">
        <v>3223</v>
      </c>
      <c r="E175" s="29">
        <v>8744</v>
      </c>
      <c r="F175" s="29">
        <v>165</v>
      </c>
      <c r="G175" s="29">
        <f t="shared" si="30"/>
        <v>12132</v>
      </c>
      <c r="H175" s="28"/>
    </row>
    <row r="176" spans="2:8">
      <c r="C176" s="22" t="s">
        <v>39</v>
      </c>
      <c r="D176" s="29">
        <v>250</v>
      </c>
      <c r="E176" s="29">
        <v>0</v>
      </c>
      <c r="F176" s="29">
        <v>0</v>
      </c>
      <c r="G176" s="29">
        <f t="shared" si="30"/>
        <v>250</v>
      </c>
      <c r="H176" s="28"/>
    </row>
    <row r="177" spans="2:8">
      <c r="C177" s="22" t="s">
        <v>17</v>
      </c>
      <c r="D177" s="29">
        <v>35632</v>
      </c>
      <c r="E177" s="29">
        <v>13153</v>
      </c>
      <c r="F177" s="29">
        <v>1182</v>
      </c>
      <c r="G177" s="29">
        <f t="shared" si="30"/>
        <v>49967</v>
      </c>
      <c r="H177" s="28"/>
    </row>
    <row r="178" spans="2:8">
      <c r="C178" s="22" t="s">
        <v>19</v>
      </c>
      <c r="D178" s="29">
        <v>79014</v>
      </c>
      <c r="E178" s="29">
        <v>155569</v>
      </c>
      <c r="F178" s="29">
        <v>60</v>
      </c>
      <c r="G178" s="29">
        <f t="shared" si="30"/>
        <v>234643</v>
      </c>
      <c r="H178" s="28"/>
    </row>
    <row r="179" spans="2:8">
      <c r="C179" s="22" t="s">
        <v>41</v>
      </c>
      <c r="D179" s="29">
        <v>26</v>
      </c>
      <c r="E179" s="29">
        <v>2623</v>
      </c>
      <c r="F179" s="29">
        <v>69</v>
      </c>
      <c r="G179" s="29">
        <f t="shared" si="30"/>
        <v>2718</v>
      </c>
      <c r="H179" s="28"/>
    </row>
    <row r="180" spans="2:8">
      <c r="C180" s="22" t="s">
        <v>20</v>
      </c>
      <c r="D180" s="29">
        <v>588</v>
      </c>
      <c r="E180" s="29">
        <v>0</v>
      </c>
      <c r="F180" s="29">
        <v>0</v>
      </c>
      <c r="G180" s="29">
        <f t="shared" si="30"/>
        <v>588</v>
      </c>
      <c r="H180" s="28"/>
    </row>
    <row r="181" spans="2:8">
      <c r="C181" s="22" t="s">
        <v>42</v>
      </c>
      <c r="D181" s="29">
        <v>15215</v>
      </c>
      <c r="E181" s="29">
        <v>11409</v>
      </c>
      <c r="F181" s="29">
        <v>857</v>
      </c>
      <c r="G181" s="29">
        <f t="shared" si="30"/>
        <v>27481</v>
      </c>
      <c r="H181" s="28"/>
    </row>
    <row r="182" spans="2:8">
      <c r="C182" s="22" t="s">
        <v>28</v>
      </c>
      <c r="D182" s="29">
        <v>2595</v>
      </c>
      <c r="E182" s="29">
        <v>0</v>
      </c>
      <c r="F182" s="29">
        <v>1534</v>
      </c>
      <c r="G182" s="29">
        <f t="shared" si="30"/>
        <v>4129</v>
      </c>
      <c r="H182" s="28"/>
    </row>
    <row r="183" spans="2:8">
      <c r="C183" s="22" t="s">
        <v>12</v>
      </c>
      <c r="D183" s="29">
        <v>1600</v>
      </c>
      <c r="E183" s="29">
        <v>8041</v>
      </c>
      <c r="F183" s="29">
        <v>0</v>
      </c>
      <c r="G183" s="29">
        <f t="shared" si="30"/>
        <v>9641</v>
      </c>
      <c r="H183" s="28"/>
    </row>
    <row r="184" spans="2:8">
      <c r="C184" s="22" t="s">
        <v>16</v>
      </c>
      <c r="D184" s="29">
        <v>120</v>
      </c>
      <c r="E184" s="29">
        <v>0</v>
      </c>
      <c r="F184" s="29">
        <v>0</v>
      </c>
      <c r="G184" s="29">
        <f t="shared" si="30"/>
        <v>120</v>
      </c>
      <c r="H184" s="28"/>
    </row>
    <row r="185" spans="2:8">
      <c r="C185" s="22" t="s">
        <v>22</v>
      </c>
      <c r="D185" s="29">
        <v>0</v>
      </c>
      <c r="E185" s="29">
        <v>25500</v>
      </c>
      <c r="F185" s="29">
        <v>0</v>
      </c>
      <c r="G185" s="29">
        <f t="shared" si="30"/>
        <v>25500</v>
      </c>
      <c r="H185" s="28"/>
    </row>
    <row r="186" spans="2:8">
      <c r="C186" s="22" t="s">
        <v>13</v>
      </c>
      <c r="D186" s="29">
        <v>39</v>
      </c>
      <c r="E186" s="29">
        <v>0</v>
      </c>
      <c r="F186" s="29">
        <v>0</v>
      </c>
      <c r="G186" s="29">
        <f t="shared" si="30"/>
        <v>39</v>
      </c>
      <c r="H186" s="28"/>
    </row>
    <row r="187" spans="2:8">
      <c r="C187" s="23" t="s">
        <v>56</v>
      </c>
      <c r="D187" s="30">
        <f>SUM(D163:D186)</f>
        <v>639311</v>
      </c>
      <c r="E187" s="30">
        <f t="shared" ref="E187:F187" si="31">SUM(E163:E186)</f>
        <v>436065</v>
      </c>
      <c r="F187" s="30">
        <f t="shared" si="31"/>
        <v>5683</v>
      </c>
      <c r="G187" s="30">
        <f>SUM(D187:F187)</f>
        <v>1081059</v>
      </c>
      <c r="H187" s="28">
        <f>G187/$G$340</f>
        <v>6.7211299237905253E-2</v>
      </c>
    </row>
    <row r="188" spans="2:8">
      <c r="B188" s="23" t="s">
        <v>31</v>
      </c>
      <c r="C188" s="22" t="s">
        <v>26</v>
      </c>
      <c r="D188" s="29">
        <v>20</v>
      </c>
      <c r="E188" s="29">
        <v>197</v>
      </c>
      <c r="F188" s="29">
        <v>0</v>
      </c>
      <c r="G188" s="29">
        <f>SUM(D188:F188)</f>
        <v>217</v>
      </c>
      <c r="H188" s="28"/>
    </row>
    <row r="189" spans="2:8">
      <c r="C189" s="22" t="s">
        <v>30</v>
      </c>
      <c r="D189" s="29">
        <v>255505</v>
      </c>
      <c r="E189" s="29">
        <v>0</v>
      </c>
      <c r="F189" s="29">
        <v>0</v>
      </c>
      <c r="G189" s="29">
        <f t="shared" ref="G189:G197" si="32">SUM(D189:F189)</f>
        <v>255505</v>
      </c>
      <c r="H189" s="28"/>
    </row>
    <row r="190" spans="2:8">
      <c r="C190" s="22" t="s">
        <v>31</v>
      </c>
      <c r="D190" s="29">
        <v>409</v>
      </c>
      <c r="E190" s="29">
        <v>160346</v>
      </c>
      <c r="F190" s="29">
        <v>246</v>
      </c>
      <c r="G190" s="29">
        <f t="shared" si="32"/>
        <v>161001</v>
      </c>
      <c r="H190" s="28"/>
    </row>
    <row r="191" spans="2:8">
      <c r="C191" s="22" t="s">
        <v>33</v>
      </c>
      <c r="D191" s="29">
        <v>218</v>
      </c>
      <c r="E191" s="29">
        <v>3694</v>
      </c>
      <c r="F191" s="29">
        <v>2</v>
      </c>
      <c r="G191" s="29">
        <f t="shared" si="32"/>
        <v>3914</v>
      </c>
      <c r="H191" s="28"/>
    </row>
    <row r="192" spans="2:8">
      <c r="C192" s="22" t="s">
        <v>35</v>
      </c>
      <c r="D192" s="29">
        <v>2533</v>
      </c>
      <c r="E192" s="29">
        <v>1390</v>
      </c>
      <c r="F192" s="29">
        <v>0</v>
      </c>
      <c r="G192" s="29">
        <f t="shared" si="32"/>
        <v>3923</v>
      </c>
      <c r="H192" s="28"/>
    </row>
    <row r="193" spans="2:8">
      <c r="C193" s="22" t="s">
        <v>219</v>
      </c>
      <c r="D193" s="29">
        <v>31</v>
      </c>
      <c r="E193" s="29">
        <v>0</v>
      </c>
      <c r="F193" s="29">
        <v>0</v>
      </c>
      <c r="G193" s="29">
        <f t="shared" si="32"/>
        <v>31</v>
      </c>
      <c r="H193" s="28"/>
    </row>
    <row r="194" spans="2:8">
      <c r="C194" s="22" t="s">
        <v>17</v>
      </c>
      <c r="D194" s="29">
        <v>12829</v>
      </c>
      <c r="E194" s="29">
        <v>42743</v>
      </c>
      <c r="F194" s="29">
        <v>1748</v>
      </c>
      <c r="G194" s="29">
        <f t="shared" si="32"/>
        <v>57320</v>
      </c>
      <c r="H194" s="28"/>
    </row>
    <row r="195" spans="2:8">
      <c r="C195" s="22" t="s">
        <v>20</v>
      </c>
      <c r="D195" s="29">
        <v>29167</v>
      </c>
      <c r="E195" s="29">
        <v>56000</v>
      </c>
      <c r="F195" s="29">
        <v>90497</v>
      </c>
      <c r="G195" s="29">
        <f t="shared" si="32"/>
        <v>175664</v>
      </c>
      <c r="H195" s="28"/>
    </row>
    <row r="196" spans="2:8">
      <c r="C196" s="22" t="s">
        <v>42</v>
      </c>
      <c r="D196" s="29">
        <v>4657</v>
      </c>
      <c r="E196" s="29">
        <v>2310</v>
      </c>
      <c r="F196" s="29">
        <v>0</v>
      </c>
      <c r="G196" s="29">
        <f t="shared" si="32"/>
        <v>6967</v>
      </c>
      <c r="H196" s="28"/>
    </row>
    <row r="197" spans="2:8">
      <c r="C197" s="22" t="s">
        <v>28</v>
      </c>
      <c r="D197" s="29">
        <v>623</v>
      </c>
      <c r="E197" s="29">
        <v>0</v>
      </c>
      <c r="F197" s="29">
        <v>60</v>
      </c>
      <c r="G197" s="29">
        <f t="shared" si="32"/>
        <v>683</v>
      </c>
      <c r="H197" s="28"/>
    </row>
    <row r="198" spans="2:8" ht="15" customHeight="1">
      <c r="C198" s="23" t="s">
        <v>56</v>
      </c>
      <c r="D198" s="30">
        <f>SUM(D188:D197)</f>
        <v>305992</v>
      </c>
      <c r="E198" s="30">
        <f>SUM(E188:E197)</f>
        <v>266680</v>
      </c>
      <c r="F198" s="30">
        <f>SUM(F188:F197)</f>
        <v>92553</v>
      </c>
      <c r="G198" s="30">
        <f>SUM(D198:F198)</f>
        <v>665225</v>
      </c>
      <c r="H198" s="28">
        <f>G198/$G$340</f>
        <v>4.1358183536269084E-2</v>
      </c>
    </row>
    <row r="199" spans="2:8">
      <c r="B199" s="23" t="s">
        <v>44</v>
      </c>
      <c r="C199" s="22" t="s">
        <v>35</v>
      </c>
      <c r="D199" s="29">
        <v>535</v>
      </c>
      <c r="E199" s="29">
        <v>0</v>
      </c>
      <c r="F199" s="29">
        <v>0</v>
      </c>
      <c r="G199" s="29">
        <f>SUM(D199:F199)</f>
        <v>535</v>
      </c>
      <c r="H199" s="28"/>
    </row>
    <row r="200" spans="2:8">
      <c r="C200" s="23" t="s">
        <v>56</v>
      </c>
      <c r="D200" s="30">
        <v>535</v>
      </c>
      <c r="E200" s="30">
        <v>0</v>
      </c>
      <c r="F200" s="30">
        <v>0</v>
      </c>
      <c r="G200" s="30">
        <f>SUM(D200:F200)</f>
        <v>535</v>
      </c>
      <c r="H200" s="28">
        <f>G200/$G$340</f>
        <v>3.3261871084075252E-5</v>
      </c>
    </row>
    <row r="201" spans="2:8">
      <c r="B201" s="23" t="s">
        <v>27</v>
      </c>
      <c r="C201" s="22" t="s">
        <v>26</v>
      </c>
      <c r="D201" s="29">
        <v>43</v>
      </c>
      <c r="E201" s="29">
        <v>0</v>
      </c>
      <c r="F201" s="29">
        <v>0</v>
      </c>
      <c r="G201" s="29">
        <f>SUM(D201:F201)</f>
        <v>43</v>
      </c>
      <c r="H201" s="28"/>
    </row>
    <row r="202" spans="2:8">
      <c r="C202" s="22" t="s">
        <v>31</v>
      </c>
      <c r="D202" s="29">
        <v>46</v>
      </c>
      <c r="E202" s="29">
        <v>0</v>
      </c>
      <c r="F202" s="29">
        <v>0</v>
      </c>
      <c r="G202" s="29">
        <f t="shared" ref="G202:G213" si="33">SUM(D202:F202)</f>
        <v>46</v>
      </c>
      <c r="H202" s="28"/>
    </row>
    <row r="203" spans="2:8">
      <c r="C203" s="22" t="s">
        <v>33</v>
      </c>
      <c r="D203" s="29">
        <v>30</v>
      </c>
      <c r="E203" s="29">
        <v>0</v>
      </c>
      <c r="F203" s="29">
        <v>0</v>
      </c>
      <c r="G203" s="29">
        <f t="shared" si="33"/>
        <v>30</v>
      </c>
      <c r="H203" s="28"/>
    </row>
    <row r="204" spans="2:8">
      <c r="C204" s="22" t="s">
        <v>45</v>
      </c>
      <c r="D204" s="29">
        <v>25432</v>
      </c>
      <c r="E204" s="29">
        <v>0</v>
      </c>
      <c r="F204" s="29">
        <v>0</v>
      </c>
      <c r="G204" s="29">
        <f t="shared" si="33"/>
        <v>25432</v>
      </c>
      <c r="H204" s="28"/>
    </row>
    <row r="205" spans="2:8">
      <c r="C205" s="22" t="s">
        <v>35</v>
      </c>
      <c r="D205" s="29">
        <v>334</v>
      </c>
      <c r="E205" s="29">
        <v>0</v>
      </c>
      <c r="F205" s="29">
        <v>0</v>
      </c>
      <c r="G205" s="29">
        <f t="shared" si="33"/>
        <v>334</v>
      </c>
      <c r="H205" s="28"/>
    </row>
    <row r="206" spans="2:8">
      <c r="C206" s="22" t="s">
        <v>23</v>
      </c>
      <c r="D206" s="29">
        <v>3</v>
      </c>
      <c r="E206" s="29">
        <v>0</v>
      </c>
      <c r="F206" s="29">
        <v>0</v>
      </c>
      <c r="G206" s="29">
        <f t="shared" si="33"/>
        <v>3</v>
      </c>
      <c r="H206" s="28"/>
    </row>
    <row r="207" spans="2:8">
      <c r="C207" s="22" t="s">
        <v>219</v>
      </c>
      <c r="D207" s="29">
        <v>97837</v>
      </c>
      <c r="E207" s="29">
        <v>0</v>
      </c>
      <c r="F207" s="29">
        <v>0</v>
      </c>
      <c r="G207" s="29">
        <f t="shared" si="33"/>
        <v>97837</v>
      </c>
      <c r="H207" s="28"/>
    </row>
    <row r="208" spans="2:8">
      <c r="C208" s="22" t="s">
        <v>17</v>
      </c>
      <c r="D208" s="29">
        <v>627</v>
      </c>
      <c r="E208" s="29">
        <v>0</v>
      </c>
      <c r="F208" s="29">
        <v>0</v>
      </c>
      <c r="G208" s="29">
        <f t="shared" si="33"/>
        <v>627</v>
      </c>
      <c r="H208" s="28"/>
    </row>
    <row r="209" spans="2:8">
      <c r="C209" s="23" t="s">
        <v>56</v>
      </c>
      <c r="D209" s="30">
        <f>SUM(D201:D208)</f>
        <v>124352</v>
      </c>
      <c r="E209" s="30">
        <f t="shared" ref="E209:F209" si="34">SUM(E201:E208)</f>
        <v>0</v>
      </c>
      <c r="F209" s="30">
        <f t="shared" si="34"/>
        <v>0</v>
      </c>
      <c r="G209" s="30">
        <f>SUM(D209:F209)</f>
        <v>124352</v>
      </c>
      <c r="H209" s="28">
        <f>G209/$G$340</f>
        <v>7.7311779309288337E-3</v>
      </c>
    </row>
    <row r="210" spans="2:8">
      <c r="B210" s="23" t="s">
        <v>30</v>
      </c>
      <c r="C210" s="22" t="s">
        <v>30</v>
      </c>
      <c r="D210" s="29">
        <v>1105</v>
      </c>
      <c r="E210" s="29">
        <v>0</v>
      </c>
      <c r="F210" s="29">
        <v>0</v>
      </c>
      <c r="G210" s="29">
        <f t="shared" si="33"/>
        <v>1105</v>
      </c>
      <c r="H210" s="28"/>
    </row>
    <row r="211" spans="2:8">
      <c r="C211" s="22" t="s">
        <v>31</v>
      </c>
      <c r="D211" s="29">
        <v>6311</v>
      </c>
      <c r="E211" s="29">
        <v>0</v>
      </c>
      <c r="F211" s="29">
        <v>0</v>
      </c>
      <c r="G211" s="29">
        <f t="shared" si="33"/>
        <v>6311</v>
      </c>
      <c r="H211" s="28"/>
    </row>
    <row r="212" spans="2:8">
      <c r="C212" s="22" t="s">
        <v>35</v>
      </c>
      <c r="D212" s="29">
        <v>77</v>
      </c>
      <c r="E212" s="29">
        <v>0</v>
      </c>
      <c r="F212" s="29">
        <v>0</v>
      </c>
      <c r="G212" s="29">
        <f t="shared" si="33"/>
        <v>77</v>
      </c>
      <c r="H212" s="28"/>
    </row>
    <row r="213" spans="2:8">
      <c r="C213" s="22" t="s">
        <v>42</v>
      </c>
      <c r="D213" s="29">
        <v>268</v>
      </c>
      <c r="E213" s="29">
        <v>0</v>
      </c>
      <c r="F213" s="29">
        <v>0</v>
      </c>
      <c r="G213" s="29">
        <f t="shared" si="33"/>
        <v>268</v>
      </c>
      <c r="H213" s="28"/>
    </row>
    <row r="214" spans="2:8">
      <c r="C214" s="23" t="s">
        <v>56</v>
      </c>
      <c r="D214" s="30">
        <f>SUM(D210:D213)</f>
        <v>7761</v>
      </c>
      <c r="E214" s="30">
        <f t="shared" ref="E214:F214" si="35">SUM(E210:E213)</f>
        <v>0</v>
      </c>
      <c r="F214" s="30">
        <f t="shared" si="35"/>
        <v>0</v>
      </c>
      <c r="G214" s="30">
        <f>SUM(D214:F214)</f>
        <v>7761</v>
      </c>
      <c r="H214" s="28">
        <f>G214/$G$340</f>
        <v>4.8251473174487484E-4</v>
      </c>
    </row>
    <row r="215" spans="2:8">
      <c r="B215" s="23" t="s">
        <v>28</v>
      </c>
      <c r="C215" s="22" t="s">
        <v>33</v>
      </c>
      <c r="D215" s="29">
        <v>58</v>
      </c>
      <c r="E215" s="29">
        <v>305</v>
      </c>
      <c r="F215" s="29">
        <v>220</v>
      </c>
      <c r="G215" s="29">
        <f>SUM(D215:F215)</f>
        <v>583</v>
      </c>
      <c r="H215" s="28"/>
    </row>
    <row r="216" spans="2:8">
      <c r="C216" s="22" t="s">
        <v>35</v>
      </c>
      <c r="D216" s="29">
        <v>3562</v>
      </c>
      <c r="E216" s="29">
        <v>300</v>
      </c>
      <c r="F216" s="29">
        <v>0</v>
      </c>
      <c r="G216" s="29">
        <f>SUM(D216:F216)</f>
        <v>3862</v>
      </c>
      <c r="H216" s="28"/>
    </row>
    <row r="217" spans="2:8">
      <c r="C217" s="22" t="s">
        <v>17</v>
      </c>
      <c r="D217" s="29">
        <v>232</v>
      </c>
      <c r="E217" s="29">
        <v>0</v>
      </c>
      <c r="F217" s="29">
        <v>366</v>
      </c>
      <c r="G217" s="29">
        <f t="shared" ref="G217:G218" si="36">SUM(D217:F217)</f>
        <v>598</v>
      </c>
      <c r="H217" s="28"/>
    </row>
    <row r="218" spans="2:8">
      <c r="C218" s="22" t="s">
        <v>42</v>
      </c>
      <c r="D218" s="29">
        <v>0</v>
      </c>
      <c r="E218" s="29">
        <v>0</v>
      </c>
      <c r="F218" s="29">
        <v>200</v>
      </c>
      <c r="G218" s="29">
        <f t="shared" si="36"/>
        <v>200</v>
      </c>
      <c r="H218" s="28"/>
    </row>
    <row r="219" spans="2:8">
      <c r="C219" s="23" t="s">
        <v>56</v>
      </c>
      <c r="D219" s="30">
        <f>SUM(D215:D218)</f>
        <v>3852</v>
      </c>
      <c r="E219" s="30">
        <f t="shared" ref="E219" si="37">SUM(E215:E218)</f>
        <v>605</v>
      </c>
      <c r="F219" s="30">
        <f>SUM(F215:F218)</f>
        <v>786</v>
      </c>
      <c r="G219" s="30">
        <f>SUM(D219:F219)</f>
        <v>5243</v>
      </c>
      <c r="H219" s="28">
        <f>G219/$G$340</f>
        <v>3.2596633662393751E-4</v>
      </c>
    </row>
    <row r="220" spans="2:8">
      <c r="B220" s="23" t="s">
        <v>33</v>
      </c>
      <c r="C220" s="22" t="s">
        <v>26</v>
      </c>
      <c r="D220" s="29">
        <v>361</v>
      </c>
      <c r="E220" s="29">
        <v>5145</v>
      </c>
      <c r="F220" s="29">
        <v>2084</v>
      </c>
      <c r="G220" s="29">
        <f>SUM(D220:F220)</f>
        <v>7590</v>
      </c>
      <c r="H220" s="28"/>
    </row>
    <row r="221" spans="2:8">
      <c r="C221" s="22" t="s">
        <v>211</v>
      </c>
      <c r="D221" s="29">
        <v>0</v>
      </c>
      <c r="E221" s="29">
        <v>1810</v>
      </c>
      <c r="F221" s="29">
        <v>415</v>
      </c>
      <c r="G221" s="29">
        <f>SUM(D221:F221)</f>
        <v>2225</v>
      </c>
      <c r="H221" s="28"/>
    </row>
    <row r="222" spans="2:8">
      <c r="C222" s="22" t="s">
        <v>30</v>
      </c>
      <c r="D222" s="29">
        <v>0</v>
      </c>
      <c r="E222" s="29">
        <v>203</v>
      </c>
      <c r="F222" s="29">
        <v>0</v>
      </c>
      <c r="G222" s="29">
        <f>SUM(D222:F222)</f>
        <v>203</v>
      </c>
      <c r="H222" s="28"/>
    </row>
    <row r="223" spans="2:8">
      <c r="C223" s="22" t="s">
        <v>31</v>
      </c>
      <c r="D223" s="29">
        <v>864</v>
      </c>
      <c r="E223" s="29">
        <v>2047</v>
      </c>
      <c r="F223" s="29">
        <v>5</v>
      </c>
      <c r="G223" s="29">
        <f t="shared" ref="G223:G235" si="38">SUM(D223:F223)</f>
        <v>2916</v>
      </c>
      <c r="H223" s="28"/>
    </row>
    <row r="224" spans="2:8">
      <c r="C224" s="22" t="s">
        <v>33</v>
      </c>
      <c r="D224" s="29">
        <v>24798</v>
      </c>
      <c r="E224" s="29">
        <v>8595</v>
      </c>
      <c r="F224" s="29">
        <v>5123</v>
      </c>
      <c r="G224" s="29">
        <f t="shared" si="38"/>
        <v>38516</v>
      </c>
      <c r="H224" s="28"/>
    </row>
    <row r="225" spans="2:8">
      <c r="C225" s="22" t="s">
        <v>18</v>
      </c>
      <c r="D225" s="29">
        <v>16</v>
      </c>
      <c r="E225" s="29">
        <v>136</v>
      </c>
      <c r="F225" s="29">
        <v>1396</v>
      </c>
      <c r="G225" s="29">
        <f t="shared" si="38"/>
        <v>1548</v>
      </c>
      <c r="H225" s="28"/>
    </row>
    <row r="226" spans="2:8">
      <c r="C226" s="22" t="s">
        <v>45</v>
      </c>
      <c r="D226" s="29">
        <v>4758</v>
      </c>
      <c r="E226" s="29">
        <v>1724</v>
      </c>
      <c r="F226" s="29">
        <v>616</v>
      </c>
      <c r="G226" s="29">
        <f t="shared" si="38"/>
        <v>7098</v>
      </c>
      <c r="H226" s="28"/>
    </row>
    <row r="227" spans="2:8">
      <c r="C227" s="22" t="s">
        <v>35</v>
      </c>
      <c r="D227" s="29">
        <v>5621</v>
      </c>
      <c r="E227" s="29">
        <v>13273</v>
      </c>
      <c r="F227" s="29">
        <v>3216</v>
      </c>
      <c r="G227" s="29">
        <f t="shared" si="38"/>
        <v>22110</v>
      </c>
      <c r="H227" s="28"/>
    </row>
    <row r="228" spans="2:8">
      <c r="C228" s="22" t="s">
        <v>36</v>
      </c>
      <c r="D228" s="29">
        <v>32</v>
      </c>
      <c r="E228" s="29">
        <v>5089</v>
      </c>
      <c r="F228" s="29">
        <v>1031</v>
      </c>
      <c r="G228" s="29">
        <f t="shared" si="38"/>
        <v>6152</v>
      </c>
      <c r="H228" s="28"/>
    </row>
    <row r="229" spans="2:8">
      <c r="C229" s="22" t="s">
        <v>219</v>
      </c>
      <c r="D229" s="29">
        <v>30</v>
      </c>
      <c r="E229" s="29">
        <v>1634</v>
      </c>
      <c r="F229" s="29">
        <v>249</v>
      </c>
      <c r="G229" s="29">
        <f t="shared" si="38"/>
        <v>1913</v>
      </c>
      <c r="H229" s="28"/>
    </row>
    <row r="230" spans="2:8">
      <c r="C230" s="22" t="s">
        <v>38</v>
      </c>
      <c r="D230" s="29">
        <v>184</v>
      </c>
      <c r="E230" s="29">
        <v>230</v>
      </c>
      <c r="F230" s="29">
        <v>813</v>
      </c>
      <c r="G230" s="29">
        <f t="shared" si="38"/>
        <v>1227</v>
      </c>
      <c r="H230" s="28"/>
    </row>
    <row r="231" spans="2:8">
      <c r="C231" s="22" t="s">
        <v>17</v>
      </c>
      <c r="D231" s="29">
        <v>328</v>
      </c>
      <c r="E231" s="29">
        <v>2607</v>
      </c>
      <c r="F231" s="29">
        <v>923</v>
      </c>
      <c r="G231" s="29">
        <f t="shared" si="38"/>
        <v>3858</v>
      </c>
      <c r="H231" s="28"/>
    </row>
    <row r="232" spans="2:8">
      <c r="C232" s="22" t="s">
        <v>41</v>
      </c>
      <c r="D232" s="29">
        <v>0</v>
      </c>
      <c r="E232" s="29">
        <v>1729</v>
      </c>
      <c r="F232" s="29">
        <v>166</v>
      </c>
      <c r="G232" s="29">
        <f t="shared" si="38"/>
        <v>1895</v>
      </c>
      <c r="H232" s="28"/>
    </row>
    <row r="233" spans="2:8">
      <c r="C233" s="22" t="s">
        <v>42</v>
      </c>
      <c r="D233" s="29">
        <v>8740</v>
      </c>
      <c r="E233" s="29">
        <v>4924</v>
      </c>
      <c r="F233" s="29">
        <v>768</v>
      </c>
      <c r="G233" s="29">
        <f t="shared" si="38"/>
        <v>14432</v>
      </c>
      <c r="H233" s="28"/>
    </row>
    <row r="234" spans="2:8">
      <c r="C234" s="22" t="s">
        <v>28</v>
      </c>
      <c r="D234" s="29">
        <v>156</v>
      </c>
      <c r="E234" s="29">
        <v>2860</v>
      </c>
      <c r="F234" s="29">
        <v>225</v>
      </c>
      <c r="G234" s="29">
        <f t="shared" si="38"/>
        <v>3241</v>
      </c>
      <c r="H234" s="28"/>
    </row>
    <row r="235" spans="2:8">
      <c r="C235" s="22" t="s">
        <v>209</v>
      </c>
      <c r="D235" s="29">
        <v>0</v>
      </c>
      <c r="E235" s="29">
        <v>80</v>
      </c>
      <c r="F235" s="29">
        <v>0</v>
      </c>
      <c r="G235" s="29">
        <f t="shared" si="38"/>
        <v>80</v>
      </c>
      <c r="H235" s="28"/>
    </row>
    <row r="236" spans="2:8">
      <c r="C236" s="23" t="s">
        <v>56</v>
      </c>
      <c r="D236" s="30">
        <f>SUM(D220:D235)</f>
        <v>45888</v>
      </c>
      <c r="E236" s="30">
        <f t="shared" ref="E236:F236" si="39">SUM(E220:E235)</f>
        <v>52086</v>
      </c>
      <c r="F236" s="30">
        <f t="shared" si="39"/>
        <v>17030</v>
      </c>
      <c r="G236" s="30">
        <f>SUM(D236:F236)</f>
        <v>115004</v>
      </c>
      <c r="H236" s="28">
        <f>G236/$G$340</f>
        <v>7.1499966769214777E-3</v>
      </c>
    </row>
    <row r="237" spans="2:8">
      <c r="B237" s="23" t="s">
        <v>35</v>
      </c>
      <c r="C237" s="22" t="s">
        <v>33</v>
      </c>
      <c r="D237" s="29">
        <v>97</v>
      </c>
      <c r="E237" s="29">
        <v>610</v>
      </c>
      <c r="F237" s="29">
        <v>1702</v>
      </c>
      <c r="G237" s="29">
        <f>SUM(D237:F237)</f>
        <v>2409</v>
      </c>
      <c r="H237" s="28"/>
    </row>
    <row r="238" spans="2:8">
      <c r="C238" s="22" t="s">
        <v>35</v>
      </c>
      <c r="D238" s="29">
        <v>14821</v>
      </c>
      <c r="E238" s="29">
        <v>1035</v>
      </c>
      <c r="F238" s="29">
        <v>0</v>
      </c>
      <c r="G238" s="29">
        <f t="shared" ref="G238:G240" si="40">SUM(D238:F238)</f>
        <v>15856</v>
      </c>
      <c r="H238" s="28"/>
    </row>
    <row r="239" spans="2:8">
      <c r="C239" s="22" t="s">
        <v>17</v>
      </c>
      <c r="D239" s="29">
        <v>1582</v>
      </c>
      <c r="E239" s="29">
        <v>0</v>
      </c>
      <c r="F239" s="29">
        <v>165</v>
      </c>
      <c r="G239" s="29">
        <f t="shared" si="40"/>
        <v>1747</v>
      </c>
      <c r="H239" s="28"/>
    </row>
    <row r="240" spans="2:8">
      <c r="C240" s="22" t="s">
        <v>42</v>
      </c>
      <c r="D240" s="29">
        <v>28564</v>
      </c>
      <c r="E240" s="29">
        <v>390</v>
      </c>
      <c r="F240" s="29">
        <v>20</v>
      </c>
      <c r="G240" s="29">
        <f t="shared" si="40"/>
        <v>28974</v>
      </c>
      <c r="H240" s="28"/>
    </row>
    <row r="241" spans="2:8">
      <c r="C241" s="23" t="s">
        <v>56</v>
      </c>
      <c r="D241" s="30">
        <f>SUM(D237:D240)</f>
        <v>45064</v>
      </c>
      <c r="E241" s="30">
        <f t="shared" ref="E241:F241" si="41">SUM(E237:E240)</f>
        <v>2035</v>
      </c>
      <c r="F241" s="30">
        <f t="shared" si="41"/>
        <v>1887</v>
      </c>
      <c r="G241" s="30">
        <f>SUM(D241:F241)</f>
        <v>48986</v>
      </c>
      <c r="H241" s="28">
        <f>G241/$G$340</f>
        <v>3.0455439568682439E-3</v>
      </c>
    </row>
    <row r="242" spans="2:8">
      <c r="B242" s="23" t="s">
        <v>26</v>
      </c>
      <c r="C242" s="22" t="s">
        <v>30</v>
      </c>
      <c r="D242" s="29">
        <v>800</v>
      </c>
      <c r="E242" s="29">
        <v>0</v>
      </c>
      <c r="F242" s="29">
        <v>0</v>
      </c>
      <c r="G242" s="29">
        <f>SUM(D242:F242)</f>
        <v>800</v>
      </c>
      <c r="H242" s="28"/>
    </row>
    <row r="243" spans="2:8">
      <c r="C243" s="22" t="s">
        <v>31</v>
      </c>
      <c r="D243" s="29">
        <v>1000</v>
      </c>
      <c r="E243" s="29">
        <v>0</v>
      </c>
      <c r="F243" s="29">
        <v>0</v>
      </c>
      <c r="G243" s="29">
        <f t="shared" ref="G243:G250" si="42">SUM(D243:F243)</f>
        <v>1000</v>
      </c>
      <c r="H243" s="28"/>
    </row>
    <row r="244" spans="2:8">
      <c r="C244" s="22" t="s">
        <v>33</v>
      </c>
      <c r="D244" s="29">
        <v>554</v>
      </c>
      <c r="E244" s="29">
        <v>372</v>
      </c>
      <c r="F244" s="29">
        <v>335</v>
      </c>
      <c r="G244" s="29">
        <f t="shared" si="42"/>
        <v>1261</v>
      </c>
      <c r="H244" s="28"/>
    </row>
    <row r="245" spans="2:8">
      <c r="C245" s="22" t="s">
        <v>18</v>
      </c>
      <c r="D245" s="29">
        <v>8819</v>
      </c>
      <c r="E245" s="29">
        <v>0</v>
      </c>
      <c r="F245" s="29">
        <v>0</v>
      </c>
      <c r="G245" s="29">
        <f t="shared" si="42"/>
        <v>8819</v>
      </c>
      <c r="H245" s="28"/>
    </row>
    <row r="246" spans="2:8">
      <c r="C246" s="22" t="s">
        <v>45</v>
      </c>
      <c r="D246" s="29">
        <v>553</v>
      </c>
      <c r="E246" s="29">
        <v>0</v>
      </c>
      <c r="F246" s="29">
        <v>0</v>
      </c>
      <c r="G246" s="29">
        <f t="shared" si="42"/>
        <v>553</v>
      </c>
      <c r="H246" s="28"/>
    </row>
    <row r="247" spans="2:8">
      <c r="C247" s="22" t="s">
        <v>35</v>
      </c>
      <c r="D247" s="29">
        <v>3717</v>
      </c>
      <c r="E247" s="29">
        <v>682</v>
      </c>
      <c r="F247" s="29">
        <v>0</v>
      </c>
      <c r="G247" s="29">
        <f t="shared" si="42"/>
        <v>4399</v>
      </c>
      <c r="H247" s="28"/>
    </row>
    <row r="248" spans="2:8">
      <c r="C248" s="22" t="s">
        <v>219</v>
      </c>
      <c r="D248" s="29">
        <v>40</v>
      </c>
      <c r="E248" s="29">
        <v>0</v>
      </c>
      <c r="F248" s="29">
        <v>0</v>
      </c>
      <c r="G248" s="29">
        <f t="shared" si="42"/>
        <v>40</v>
      </c>
      <c r="H248" s="28"/>
    </row>
    <row r="249" spans="2:8">
      <c r="C249" s="22" t="s">
        <v>17</v>
      </c>
      <c r="D249" s="29">
        <v>0</v>
      </c>
      <c r="E249" s="29">
        <v>526</v>
      </c>
      <c r="F249" s="29">
        <v>360</v>
      </c>
      <c r="G249" s="29">
        <f t="shared" si="42"/>
        <v>886</v>
      </c>
      <c r="H249" s="28"/>
    </row>
    <row r="250" spans="2:8">
      <c r="C250" s="22" t="s">
        <v>42</v>
      </c>
      <c r="D250" s="29">
        <v>9634</v>
      </c>
      <c r="E250" s="29">
        <v>0</v>
      </c>
      <c r="F250" s="29">
        <v>481</v>
      </c>
      <c r="G250" s="29">
        <f t="shared" si="42"/>
        <v>10115</v>
      </c>
      <c r="H250" s="28"/>
    </row>
    <row r="251" spans="2:8">
      <c r="C251" s="23" t="s">
        <v>56</v>
      </c>
      <c r="D251" s="30">
        <f>SUM(D242:D250)</f>
        <v>25117</v>
      </c>
      <c r="E251" s="30">
        <f>SUM(E242:E250)</f>
        <v>1580</v>
      </c>
      <c r="F251" s="30">
        <f>SUM(F242:F250)</f>
        <v>1176</v>
      </c>
      <c r="G251" s="30">
        <f>SUM(D251:F251)</f>
        <v>27873</v>
      </c>
      <c r="H251" s="28">
        <f>G251/$G$340</f>
        <v>1.7329123976194945E-3</v>
      </c>
    </row>
    <row r="252" spans="2:8">
      <c r="B252" s="23" t="s">
        <v>42</v>
      </c>
      <c r="C252" s="22" t="s">
        <v>211</v>
      </c>
      <c r="D252" s="29">
        <v>1068</v>
      </c>
      <c r="E252" s="29">
        <v>3960</v>
      </c>
      <c r="F252" s="29">
        <v>0</v>
      </c>
      <c r="G252" s="29">
        <f>SUM(D252:F252)</f>
        <v>5028</v>
      </c>
      <c r="H252" s="28"/>
    </row>
    <row r="253" spans="2:8">
      <c r="C253" s="22" t="s">
        <v>31</v>
      </c>
      <c r="D253" s="29">
        <v>16031</v>
      </c>
      <c r="E253" s="29">
        <v>1011</v>
      </c>
      <c r="F253" s="29">
        <v>11</v>
      </c>
      <c r="G253" s="29">
        <f t="shared" ref="G253:G264" si="43">SUM(D253:F253)</f>
        <v>17053</v>
      </c>
      <c r="H253" s="28"/>
    </row>
    <row r="254" spans="2:8">
      <c r="C254" s="22" t="s">
        <v>33</v>
      </c>
      <c r="D254" s="29">
        <v>1109</v>
      </c>
      <c r="E254" s="29">
        <v>2072</v>
      </c>
      <c r="F254" s="29">
        <v>719</v>
      </c>
      <c r="G254" s="29">
        <f t="shared" si="43"/>
        <v>3900</v>
      </c>
      <c r="H254" s="28"/>
    </row>
    <row r="255" spans="2:8">
      <c r="C255" s="22" t="s">
        <v>18</v>
      </c>
      <c r="D255" s="29">
        <v>1263</v>
      </c>
      <c r="E255" s="29">
        <v>9758</v>
      </c>
      <c r="F255" s="29">
        <v>260</v>
      </c>
      <c r="G255" s="29">
        <f t="shared" si="43"/>
        <v>11281</v>
      </c>
      <c r="H255" s="28"/>
    </row>
    <row r="256" spans="2:8">
      <c r="C256" s="22" t="s">
        <v>45</v>
      </c>
      <c r="D256" s="29">
        <v>8169</v>
      </c>
      <c r="E256" s="29">
        <v>340</v>
      </c>
      <c r="F256" s="29">
        <v>0</v>
      </c>
      <c r="G256" s="29">
        <f t="shared" si="43"/>
        <v>8509</v>
      </c>
      <c r="H256" s="28"/>
    </row>
    <row r="257" spans="2:8">
      <c r="C257" s="22" t="s">
        <v>35</v>
      </c>
      <c r="D257" s="29">
        <v>12303</v>
      </c>
      <c r="E257" s="29">
        <v>7822</v>
      </c>
      <c r="F257" s="29">
        <v>40</v>
      </c>
      <c r="G257" s="29">
        <f t="shared" si="43"/>
        <v>20165</v>
      </c>
      <c r="H257" s="28"/>
    </row>
    <row r="258" spans="2:8">
      <c r="C258" s="22" t="s">
        <v>36</v>
      </c>
      <c r="D258" s="29">
        <v>34053</v>
      </c>
      <c r="E258" s="29">
        <v>15736</v>
      </c>
      <c r="F258" s="29">
        <v>933</v>
      </c>
      <c r="G258" s="29">
        <f t="shared" si="43"/>
        <v>50722</v>
      </c>
      <c r="H258" s="28"/>
    </row>
    <row r="259" spans="2:8">
      <c r="C259" s="22" t="s">
        <v>38</v>
      </c>
      <c r="D259" s="29">
        <v>58227</v>
      </c>
      <c r="E259" s="29">
        <v>6122</v>
      </c>
      <c r="F259" s="29">
        <v>530</v>
      </c>
      <c r="G259" s="29">
        <f t="shared" si="43"/>
        <v>64879</v>
      </c>
      <c r="H259" s="28"/>
    </row>
    <row r="260" spans="2:8">
      <c r="C260" s="22" t="s">
        <v>17</v>
      </c>
      <c r="D260" s="29">
        <v>13341</v>
      </c>
      <c r="E260" s="29">
        <v>1831</v>
      </c>
      <c r="F260" s="29">
        <v>2302</v>
      </c>
      <c r="G260" s="29">
        <f t="shared" si="43"/>
        <v>17474</v>
      </c>
      <c r="H260" s="28"/>
    </row>
    <row r="261" spans="2:8">
      <c r="C261" s="22" t="s">
        <v>19</v>
      </c>
      <c r="D261" s="29">
        <v>340</v>
      </c>
      <c r="E261" s="29">
        <v>0</v>
      </c>
      <c r="F261" s="29">
        <v>0</v>
      </c>
      <c r="G261" s="29">
        <f t="shared" si="43"/>
        <v>340</v>
      </c>
      <c r="H261" s="28"/>
    </row>
    <row r="262" spans="2:8">
      <c r="C262" s="22" t="s">
        <v>41</v>
      </c>
      <c r="D262" s="29">
        <v>501</v>
      </c>
      <c r="E262" s="29">
        <v>2673</v>
      </c>
      <c r="F262" s="29">
        <v>73</v>
      </c>
      <c r="G262" s="29">
        <f t="shared" si="43"/>
        <v>3247</v>
      </c>
      <c r="H262" s="28"/>
    </row>
    <row r="263" spans="2:8">
      <c r="C263" s="22" t="s">
        <v>42</v>
      </c>
      <c r="D263" s="29">
        <v>24034</v>
      </c>
      <c r="E263" s="29">
        <v>2871</v>
      </c>
      <c r="F263" s="29">
        <v>320</v>
      </c>
      <c r="G263" s="29">
        <f t="shared" si="43"/>
        <v>27225</v>
      </c>
      <c r="H263" s="28"/>
    </row>
    <row r="264" spans="2:8">
      <c r="C264" s="22" t="s">
        <v>28</v>
      </c>
      <c r="D264" s="29">
        <v>1051</v>
      </c>
      <c r="E264" s="29">
        <v>325</v>
      </c>
      <c r="F264" s="29">
        <v>0</v>
      </c>
      <c r="G264" s="29">
        <f t="shared" si="43"/>
        <v>1376</v>
      </c>
      <c r="H264" s="28"/>
    </row>
    <row r="265" spans="2:8">
      <c r="C265" s="23" t="s">
        <v>56</v>
      </c>
      <c r="D265" s="30">
        <f>SUM(D252:D264)</f>
        <v>171490</v>
      </c>
      <c r="E265" s="30">
        <f t="shared" ref="E265:F265" si="44">SUM(E252:E264)</f>
        <v>54521</v>
      </c>
      <c r="F265" s="30">
        <f t="shared" si="44"/>
        <v>5188</v>
      </c>
      <c r="G265" s="30">
        <f>SUM(D265:F265)</f>
        <v>231199</v>
      </c>
      <c r="H265" s="28">
        <f>G265/$G$340</f>
        <v>1.4374039874331055E-2</v>
      </c>
    </row>
    <row r="266" spans="2:8">
      <c r="B266" s="23" t="s">
        <v>45</v>
      </c>
      <c r="C266" s="22" t="s">
        <v>33</v>
      </c>
      <c r="D266" s="29">
        <v>3891</v>
      </c>
      <c r="E266" s="29">
        <v>0</v>
      </c>
      <c r="F266" s="29">
        <v>122</v>
      </c>
      <c r="G266" s="29">
        <f>SUM(D266:F266)</f>
        <v>4013</v>
      </c>
      <c r="H266" s="28"/>
    </row>
    <row r="267" spans="2:8">
      <c r="C267" s="22" t="s">
        <v>35</v>
      </c>
      <c r="D267" s="29">
        <v>2278</v>
      </c>
      <c r="E267" s="29">
        <v>0</v>
      </c>
      <c r="F267" s="29">
        <v>0</v>
      </c>
      <c r="G267" s="29">
        <f>SUM(D267:F267)</f>
        <v>2278</v>
      </c>
      <c r="H267" s="28"/>
    </row>
    <row r="268" spans="2:8">
      <c r="C268" s="22" t="s">
        <v>219</v>
      </c>
      <c r="D268" s="29">
        <v>1445</v>
      </c>
      <c r="E268" s="29">
        <v>0</v>
      </c>
      <c r="F268" s="29">
        <v>0</v>
      </c>
      <c r="G268" s="29">
        <f t="shared" ref="G268:G270" si="45">SUM(D268:F268)</f>
        <v>1445</v>
      </c>
      <c r="H268" s="28"/>
    </row>
    <row r="269" spans="2:8">
      <c r="C269" s="22" t="s">
        <v>17</v>
      </c>
      <c r="D269" s="29">
        <v>107806</v>
      </c>
      <c r="E269" s="29">
        <v>0</v>
      </c>
      <c r="F269" s="29">
        <v>0</v>
      </c>
      <c r="G269" s="29">
        <f t="shared" si="45"/>
        <v>107806</v>
      </c>
      <c r="H269" s="28"/>
    </row>
    <row r="270" spans="2:8">
      <c r="C270" s="22" t="s">
        <v>42</v>
      </c>
      <c r="D270" s="29">
        <v>17223</v>
      </c>
      <c r="E270" s="29">
        <v>81</v>
      </c>
      <c r="F270" s="29">
        <v>0</v>
      </c>
      <c r="G270" s="29">
        <f t="shared" si="45"/>
        <v>17304</v>
      </c>
      <c r="H270" s="28"/>
    </row>
    <row r="271" spans="2:8">
      <c r="C271" s="23" t="s">
        <v>56</v>
      </c>
      <c r="D271" s="30">
        <f>SUM(D266:D270)</f>
        <v>132643</v>
      </c>
      <c r="E271" s="30">
        <f t="shared" ref="E271:F271" si="46">SUM(E266:E270)</f>
        <v>81</v>
      </c>
      <c r="F271" s="30">
        <f t="shared" si="46"/>
        <v>122</v>
      </c>
      <c r="G271" s="30">
        <f>SUM(D271:F271)</f>
        <v>132846</v>
      </c>
      <c r="H271" s="28">
        <f>G271/$G$340</f>
        <v>8.2592645346449747E-3</v>
      </c>
    </row>
    <row r="272" spans="2:8">
      <c r="B272" s="23" t="s">
        <v>38</v>
      </c>
      <c r="C272" s="22" t="s">
        <v>33</v>
      </c>
      <c r="D272" s="29">
        <v>0</v>
      </c>
      <c r="E272" s="29">
        <v>40</v>
      </c>
      <c r="F272" s="29">
        <v>144</v>
      </c>
      <c r="G272" s="29">
        <f>SUM(D272:F272)</f>
        <v>184</v>
      </c>
      <c r="H272" s="28"/>
    </row>
    <row r="273" spans="2:8">
      <c r="C273" s="22" t="s">
        <v>35</v>
      </c>
      <c r="D273" s="29">
        <v>2660</v>
      </c>
      <c r="E273" s="29">
        <v>60</v>
      </c>
      <c r="F273" s="29">
        <v>0</v>
      </c>
      <c r="G273" s="29">
        <f t="shared" ref="G273:G275" si="47">SUM(D273:F273)</f>
        <v>2720</v>
      </c>
      <c r="H273" s="28"/>
    </row>
    <row r="274" spans="2:8">
      <c r="C274" s="22" t="s">
        <v>36</v>
      </c>
      <c r="D274" s="29">
        <v>87896</v>
      </c>
      <c r="E274" s="29">
        <v>0</v>
      </c>
      <c r="F274" s="29">
        <v>0</v>
      </c>
      <c r="G274" s="29">
        <f t="shared" si="47"/>
        <v>87896</v>
      </c>
      <c r="H274" s="28"/>
    </row>
    <row r="275" spans="2:8">
      <c r="C275" s="22" t="s">
        <v>42</v>
      </c>
      <c r="D275" s="29">
        <v>49155</v>
      </c>
      <c r="E275" s="29">
        <v>629</v>
      </c>
      <c r="F275" s="29">
        <v>38</v>
      </c>
      <c r="G275" s="29">
        <f t="shared" si="47"/>
        <v>49822</v>
      </c>
      <c r="H275" s="28"/>
    </row>
    <row r="276" spans="2:8">
      <c r="C276" s="23" t="s">
        <v>56</v>
      </c>
      <c r="D276" s="30">
        <f>SUM(D272:D275)</f>
        <v>139711</v>
      </c>
      <c r="E276" s="30">
        <f t="shared" ref="E276:F276" si="48">SUM(E272:E275)</f>
        <v>729</v>
      </c>
      <c r="F276" s="30">
        <f t="shared" si="48"/>
        <v>182</v>
      </c>
      <c r="G276" s="30">
        <f>SUM(D276:F276)</f>
        <v>140622</v>
      </c>
      <c r="H276" s="28">
        <f>G276/$G$340</f>
        <v>8.7427118422146368E-3</v>
      </c>
    </row>
    <row r="277" spans="2:8">
      <c r="B277" s="23" t="s">
        <v>36</v>
      </c>
      <c r="C277" s="22" t="s">
        <v>211</v>
      </c>
      <c r="D277" s="29">
        <v>6997</v>
      </c>
      <c r="E277" s="29">
        <v>0</v>
      </c>
      <c r="F277" s="29">
        <v>0</v>
      </c>
      <c r="G277" s="29">
        <f>SUM(D277:F277)</f>
        <v>6997</v>
      </c>
      <c r="H277" s="28"/>
    </row>
    <row r="278" spans="2:8">
      <c r="C278" s="22" t="s">
        <v>33</v>
      </c>
      <c r="D278" s="29">
        <v>20</v>
      </c>
      <c r="E278" s="29">
        <v>166</v>
      </c>
      <c r="F278" s="29">
        <v>231</v>
      </c>
      <c r="G278" s="29">
        <f t="shared" ref="G278:G281" si="49">SUM(D278:F278)</f>
        <v>417</v>
      </c>
      <c r="H278" s="28"/>
    </row>
    <row r="279" spans="2:8">
      <c r="C279" s="22" t="s">
        <v>35</v>
      </c>
      <c r="D279" s="29">
        <v>13777</v>
      </c>
      <c r="E279" s="29">
        <v>0</v>
      </c>
      <c r="F279" s="29">
        <v>0</v>
      </c>
      <c r="G279" s="29">
        <f t="shared" si="49"/>
        <v>13777</v>
      </c>
      <c r="H279" s="28"/>
    </row>
    <row r="280" spans="2:8">
      <c r="C280" s="22" t="s">
        <v>38</v>
      </c>
      <c r="D280" s="29">
        <v>35644</v>
      </c>
      <c r="E280" s="29">
        <v>0</v>
      </c>
      <c r="F280" s="29">
        <v>0</v>
      </c>
      <c r="G280" s="29">
        <f t="shared" si="49"/>
        <v>35644</v>
      </c>
      <c r="H280" s="28"/>
    </row>
    <row r="281" spans="2:8">
      <c r="C281" s="22" t="s">
        <v>42</v>
      </c>
      <c r="D281" s="29">
        <v>158063</v>
      </c>
      <c r="E281" s="29">
        <v>1730</v>
      </c>
      <c r="F281" s="29">
        <v>0</v>
      </c>
      <c r="G281" s="29">
        <f t="shared" si="49"/>
        <v>159793</v>
      </c>
      <c r="H281" s="28"/>
    </row>
    <row r="282" spans="2:8">
      <c r="C282" s="23" t="s">
        <v>56</v>
      </c>
      <c r="D282" s="30">
        <f>SUM(D277:D281)</f>
        <v>214501</v>
      </c>
      <c r="E282" s="30">
        <f t="shared" ref="E282:F282" si="50">SUM(E277:E281)</f>
        <v>1896</v>
      </c>
      <c r="F282" s="30">
        <f t="shared" si="50"/>
        <v>231</v>
      </c>
      <c r="G282" s="30">
        <f>SUM(D282:F282)</f>
        <v>216628</v>
      </c>
      <c r="H282" s="28">
        <f>G282/$G$340</f>
        <v>1.3468135718132811E-2</v>
      </c>
    </row>
    <row r="283" spans="2:8">
      <c r="B283" s="23" t="s">
        <v>40</v>
      </c>
      <c r="C283" s="22" t="s">
        <v>33</v>
      </c>
      <c r="D283" s="29">
        <v>0</v>
      </c>
      <c r="E283" s="29">
        <v>70</v>
      </c>
      <c r="F283" s="29">
        <v>98</v>
      </c>
      <c r="G283" s="29">
        <f>SUM(D283:F283)</f>
        <v>168</v>
      </c>
      <c r="H283" s="28"/>
    </row>
    <row r="284" spans="2:8">
      <c r="C284" s="22" t="s">
        <v>18</v>
      </c>
      <c r="D284" s="29">
        <v>1118</v>
      </c>
      <c r="E284" s="29">
        <v>0</v>
      </c>
      <c r="F284" s="29">
        <v>0</v>
      </c>
      <c r="G284" s="29">
        <f t="shared" ref="G284:G287" si="51">SUM(D284:F284)</f>
        <v>1118</v>
      </c>
      <c r="H284" s="28"/>
    </row>
    <row r="285" spans="2:8">
      <c r="C285" s="22" t="s">
        <v>35</v>
      </c>
      <c r="D285" s="29">
        <v>4050</v>
      </c>
      <c r="E285" s="29">
        <v>140</v>
      </c>
      <c r="F285" s="29">
        <v>0</v>
      </c>
      <c r="G285" s="29">
        <f t="shared" si="51"/>
        <v>4190</v>
      </c>
      <c r="H285" s="28"/>
    </row>
    <row r="286" spans="2:8">
      <c r="C286" s="22" t="s">
        <v>36</v>
      </c>
      <c r="D286" s="29">
        <v>2060</v>
      </c>
      <c r="E286" s="29">
        <v>0</v>
      </c>
      <c r="F286" s="29">
        <v>0</v>
      </c>
      <c r="G286" s="29">
        <f t="shared" si="51"/>
        <v>2060</v>
      </c>
      <c r="H286" s="28"/>
    </row>
    <row r="287" spans="2:8">
      <c r="C287" s="22" t="s">
        <v>42</v>
      </c>
      <c r="D287" s="29">
        <v>20619</v>
      </c>
      <c r="E287" s="29">
        <v>1340</v>
      </c>
      <c r="F287" s="29">
        <v>0</v>
      </c>
      <c r="G287" s="29">
        <f t="shared" si="51"/>
        <v>21959</v>
      </c>
      <c r="H287" s="28"/>
    </row>
    <row r="288" spans="2:8">
      <c r="C288" s="23" t="s">
        <v>56</v>
      </c>
      <c r="D288" s="30">
        <f>SUM(D283:D287)</f>
        <v>27847</v>
      </c>
      <c r="E288" s="30">
        <f t="shared" ref="E288:F288" si="52">SUM(E283:E287)</f>
        <v>1550</v>
      </c>
      <c r="F288" s="30">
        <f t="shared" si="52"/>
        <v>98</v>
      </c>
      <c r="G288" s="30">
        <f>SUM(D288:F288)</f>
        <v>29495</v>
      </c>
      <c r="H288" s="28">
        <f>G288/$G$340</f>
        <v>1.8337549301398123E-3</v>
      </c>
    </row>
    <row r="289" spans="2:8">
      <c r="B289" s="23" t="s">
        <v>212</v>
      </c>
      <c r="C289" s="22" t="s">
        <v>212</v>
      </c>
      <c r="D289" s="29">
        <v>54997</v>
      </c>
      <c r="E289" s="29">
        <v>0</v>
      </c>
      <c r="F289" s="29">
        <v>9502</v>
      </c>
      <c r="G289" s="29">
        <f>SUM(D289:F289)</f>
        <v>64499</v>
      </c>
      <c r="H289" s="28"/>
    </row>
    <row r="290" spans="2:8">
      <c r="C290" s="23" t="s">
        <v>56</v>
      </c>
      <c r="D290" s="30">
        <v>54997</v>
      </c>
      <c r="E290" s="30">
        <v>0</v>
      </c>
      <c r="F290" s="30">
        <v>9502</v>
      </c>
      <c r="G290" s="30">
        <f>SUM(D290:F290)</f>
        <v>64499</v>
      </c>
      <c r="H290" s="28">
        <f>G290/$G$340</f>
        <v>4.010013874863121E-3</v>
      </c>
    </row>
    <row r="291" spans="2:8">
      <c r="B291" s="23" t="s">
        <v>18</v>
      </c>
      <c r="C291" s="22" t="s">
        <v>211</v>
      </c>
      <c r="D291" s="29">
        <v>7988</v>
      </c>
      <c r="E291" s="29">
        <v>0</v>
      </c>
      <c r="F291" s="29">
        <v>679</v>
      </c>
      <c r="G291" s="29">
        <f>SUM(D291:F291)</f>
        <v>8667</v>
      </c>
      <c r="H291" s="28"/>
    </row>
    <row r="292" spans="2:8">
      <c r="C292" s="22" t="s">
        <v>33</v>
      </c>
      <c r="D292" s="29">
        <v>6</v>
      </c>
      <c r="E292" s="29">
        <v>0</v>
      </c>
      <c r="F292" s="29">
        <v>172</v>
      </c>
      <c r="G292" s="29">
        <f t="shared" ref="G292:G299" si="53">SUM(D292:F292)</f>
        <v>178</v>
      </c>
      <c r="H292" s="28"/>
    </row>
    <row r="293" spans="2:8">
      <c r="C293" s="22" t="s">
        <v>35</v>
      </c>
      <c r="D293" s="29">
        <v>13141</v>
      </c>
      <c r="E293" s="29">
        <v>0</v>
      </c>
      <c r="F293" s="29">
        <v>0</v>
      </c>
      <c r="G293" s="29">
        <f t="shared" si="53"/>
        <v>13141</v>
      </c>
      <c r="H293" s="28"/>
    </row>
    <row r="294" spans="2:8">
      <c r="C294" s="22" t="s">
        <v>15</v>
      </c>
      <c r="D294" s="29">
        <v>758</v>
      </c>
      <c r="E294" s="29">
        <v>0</v>
      </c>
      <c r="F294" s="29">
        <v>0</v>
      </c>
      <c r="G294" s="29">
        <f t="shared" si="53"/>
        <v>758</v>
      </c>
      <c r="H294" s="28"/>
    </row>
    <row r="295" spans="2:8">
      <c r="C295" s="22" t="s">
        <v>17</v>
      </c>
      <c r="D295" s="29">
        <v>170411</v>
      </c>
      <c r="E295" s="29">
        <v>0</v>
      </c>
      <c r="F295" s="29">
        <v>0</v>
      </c>
      <c r="G295" s="29">
        <f t="shared" si="53"/>
        <v>170411</v>
      </c>
      <c r="H295" s="28"/>
    </row>
    <row r="296" spans="2:8">
      <c r="C296" s="22" t="s">
        <v>20</v>
      </c>
      <c r="D296" s="29">
        <v>5857</v>
      </c>
      <c r="E296" s="29">
        <v>0</v>
      </c>
      <c r="F296" s="29">
        <v>0</v>
      </c>
      <c r="G296" s="29">
        <f t="shared" si="53"/>
        <v>5857</v>
      </c>
      <c r="H296" s="28"/>
    </row>
    <row r="297" spans="2:8">
      <c r="C297" s="22" t="s">
        <v>42</v>
      </c>
      <c r="D297" s="29">
        <v>48425</v>
      </c>
      <c r="E297" s="29">
        <v>1750</v>
      </c>
      <c r="F297" s="29">
        <v>73</v>
      </c>
      <c r="G297" s="29">
        <f t="shared" si="53"/>
        <v>50248</v>
      </c>
      <c r="H297" s="28"/>
    </row>
    <row r="298" spans="2:8">
      <c r="C298" s="22" t="s">
        <v>14</v>
      </c>
      <c r="D298" s="29">
        <v>906</v>
      </c>
      <c r="E298" s="29">
        <v>0</v>
      </c>
      <c r="F298" s="29">
        <v>21361</v>
      </c>
      <c r="G298" s="29">
        <f t="shared" si="53"/>
        <v>22267</v>
      </c>
      <c r="H298" s="28"/>
    </row>
    <row r="299" spans="2:8">
      <c r="C299" s="22" t="s">
        <v>16</v>
      </c>
      <c r="D299" s="29">
        <v>204</v>
      </c>
      <c r="E299" s="29">
        <v>0</v>
      </c>
      <c r="F299" s="29">
        <v>64213</v>
      </c>
      <c r="G299" s="29">
        <f t="shared" si="53"/>
        <v>64417</v>
      </c>
      <c r="H299" s="28"/>
    </row>
    <row r="300" spans="2:8">
      <c r="C300" s="23" t="s">
        <v>56</v>
      </c>
      <c r="D300" s="30">
        <f>SUM(D291:D299)</f>
        <v>247696</v>
      </c>
      <c r="E300" s="30">
        <f t="shared" ref="E300:F300" si="54">SUM(E291:E299)</f>
        <v>1750</v>
      </c>
      <c r="F300" s="30">
        <f t="shared" si="54"/>
        <v>86498</v>
      </c>
      <c r="G300" s="30">
        <f>SUM(D300:F300)</f>
        <v>335944</v>
      </c>
      <c r="H300" s="28">
        <f>G300/$G$340</f>
        <v>2.0886216858819771E-2</v>
      </c>
    </row>
    <row r="301" spans="2:8">
      <c r="B301" s="23" t="s">
        <v>213</v>
      </c>
      <c r="C301" s="22" t="s">
        <v>19</v>
      </c>
      <c r="D301" s="29">
        <v>3002</v>
      </c>
      <c r="E301" s="29">
        <v>0</v>
      </c>
      <c r="F301" s="29">
        <v>0</v>
      </c>
      <c r="G301" s="29">
        <f>SUM(D301:F301)</f>
        <v>3002</v>
      </c>
      <c r="H301" s="28"/>
    </row>
    <row r="302" spans="2:8">
      <c r="C302" s="22" t="s">
        <v>57</v>
      </c>
      <c r="D302" s="29">
        <v>14</v>
      </c>
      <c r="E302" s="29">
        <v>0</v>
      </c>
      <c r="F302" s="29">
        <v>0</v>
      </c>
      <c r="G302" s="29">
        <f>SUM(D302:F302)</f>
        <v>14</v>
      </c>
      <c r="H302" s="28"/>
    </row>
    <row r="303" spans="2:8">
      <c r="C303" s="23" t="s">
        <v>56</v>
      </c>
      <c r="D303" s="30">
        <f>SUM(D301:D302)</f>
        <v>3016</v>
      </c>
      <c r="E303" s="30">
        <f t="shared" ref="E303:F303" si="55">SUM(E301:E302)</f>
        <v>0</v>
      </c>
      <c r="F303" s="30">
        <f t="shared" si="55"/>
        <v>0</v>
      </c>
      <c r="G303" s="30">
        <f>SUM(D303:F303)</f>
        <v>3016</v>
      </c>
      <c r="H303" s="28">
        <f>G303/$G$340</f>
        <v>1.8750991250387098E-4</v>
      </c>
    </row>
    <row r="304" spans="2:8">
      <c r="B304" s="23" t="s">
        <v>19</v>
      </c>
      <c r="C304" s="22" t="s">
        <v>213</v>
      </c>
      <c r="D304" s="29">
        <v>2808</v>
      </c>
      <c r="E304" s="29">
        <v>0</v>
      </c>
      <c r="F304" s="29">
        <v>0</v>
      </c>
      <c r="G304" s="29">
        <f>SUM(D304:F304)</f>
        <v>2808</v>
      </c>
      <c r="H304" s="28"/>
    </row>
    <row r="305" spans="2:8">
      <c r="C305" s="22" t="s">
        <v>35</v>
      </c>
      <c r="D305" s="29">
        <v>461</v>
      </c>
      <c r="E305" s="29">
        <v>0</v>
      </c>
      <c r="F305" s="29">
        <v>0</v>
      </c>
      <c r="G305" s="29">
        <f t="shared" ref="G305:G308" si="56">SUM(D305:F305)</f>
        <v>461</v>
      </c>
      <c r="H305" s="28"/>
    </row>
    <row r="306" spans="2:8">
      <c r="C306" s="22" t="s">
        <v>17</v>
      </c>
      <c r="D306" s="29">
        <v>73325</v>
      </c>
      <c r="E306" s="29">
        <v>180</v>
      </c>
      <c r="F306" s="29">
        <v>0</v>
      </c>
      <c r="G306" s="29">
        <f t="shared" si="56"/>
        <v>73505</v>
      </c>
      <c r="H306" s="28"/>
    </row>
    <row r="307" spans="2:8">
      <c r="C307" s="22" t="s">
        <v>19</v>
      </c>
      <c r="D307" s="29">
        <v>227268</v>
      </c>
      <c r="E307" s="29">
        <v>0</v>
      </c>
      <c r="F307" s="29">
        <v>0</v>
      </c>
      <c r="G307" s="29">
        <f t="shared" si="56"/>
        <v>227268</v>
      </c>
      <c r="H307" s="28"/>
    </row>
    <row r="308" spans="2:8">
      <c r="C308" s="22" t="s">
        <v>20</v>
      </c>
      <c r="D308" s="29">
        <v>1324</v>
      </c>
      <c r="E308" s="29">
        <v>0</v>
      </c>
      <c r="F308" s="29">
        <v>0</v>
      </c>
      <c r="G308" s="29">
        <f t="shared" si="56"/>
        <v>1324</v>
      </c>
      <c r="H308" s="28"/>
    </row>
    <row r="309" spans="2:8">
      <c r="C309" s="23" t="s">
        <v>56</v>
      </c>
      <c r="D309" s="30">
        <f>SUM(D304:D308)</f>
        <v>305186</v>
      </c>
      <c r="E309" s="30">
        <f t="shared" ref="E309:F309" si="57">SUM(E304:E308)</f>
        <v>180</v>
      </c>
      <c r="F309" s="30">
        <f t="shared" si="57"/>
        <v>0</v>
      </c>
      <c r="G309" s="30">
        <f>SUM(D309:F309)</f>
        <v>305366</v>
      </c>
      <c r="H309" s="28">
        <f>G309/$G$340</f>
        <v>1.8985129954130327E-2</v>
      </c>
    </row>
    <row r="310" spans="2:8">
      <c r="B310" s="23" t="s">
        <v>20</v>
      </c>
      <c r="C310" s="22" t="s">
        <v>214</v>
      </c>
      <c r="D310" s="29">
        <v>2083</v>
      </c>
      <c r="E310" s="29">
        <v>0</v>
      </c>
      <c r="F310" s="29">
        <v>0</v>
      </c>
      <c r="G310" s="29">
        <f>SUM(D310:F310)</f>
        <v>2083</v>
      </c>
      <c r="H310" s="28"/>
    </row>
    <row r="311" spans="2:8">
      <c r="C311" s="22" t="s">
        <v>31</v>
      </c>
      <c r="D311" s="29">
        <v>0</v>
      </c>
      <c r="E311" s="29">
        <v>24166</v>
      </c>
      <c r="F311" s="29">
        <v>3905</v>
      </c>
      <c r="G311" s="29">
        <f t="shared" ref="G311:G323" si="58">SUM(D311:F311)</f>
        <v>28071</v>
      </c>
      <c r="H311" s="28"/>
    </row>
    <row r="312" spans="2:8">
      <c r="C312" s="22" t="s">
        <v>18</v>
      </c>
      <c r="D312" s="29">
        <v>16461</v>
      </c>
      <c r="E312" s="29">
        <v>0</v>
      </c>
      <c r="F312" s="29">
        <v>0</v>
      </c>
      <c r="G312" s="29">
        <f t="shared" si="58"/>
        <v>16461</v>
      </c>
      <c r="H312" s="28"/>
    </row>
    <row r="313" spans="2:8">
      <c r="C313" s="22" t="s">
        <v>23</v>
      </c>
      <c r="D313" s="29">
        <v>19250</v>
      </c>
      <c r="E313" s="29">
        <v>0</v>
      </c>
      <c r="F313" s="29">
        <v>74871</v>
      </c>
      <c r="G313" s="29">
        <f t="shared" si="58"/>
        <v>94121</v>
      </c>
      <c r="H313" s="28"/>
    </row>
    <row r="314" spans="2:8">
      <c r="C314" s="22" t="s">
        <v>17</v>
      </c>
      <c r="D314" s="29">
        <v>670</v>
      </c>
      <c r="E314" s="29">
        <v>0</v>
      </c>
      <c r="F314" s="29">
        <v>0</v>
      </c>
      <c r="G314" s="29">
        <f t="shared" si="58"/>
        <v>670</v>
      </c>
      <c r="H314" s="28"/>
    </row>
    <row r="315" spans="2:8">
      <c r="C315" s="22" t="s">
        <v>19</v>
      </c>
      <c r="D315" s="29">
        <v>321</v>
      </c>
      <c r="E315" s="29"/>
      <c r="F315" s="29"/>
      <c r="G315" s="29">
        <f t="shared" si="58"/>
        <v>321</v>
      </c>
      <c r="H315" s="28"/>
    </row>
    <row r="316" spans="2:8">
      <c r="C316" s="22" t="s">
        <v>41</v>
      </c>
      <c r="D316" s="29">
        <v>31664</v>
      </c>
      <c r="E316" s="29">
        <v>0</v>
      </c>
      <c r="F316" s="29">
        <v>4071</v>
      </c>
      <c r="G316" s="29">
        <f t="shared" si="58"/>
        <v>35735</v>
      </c>
      <c r="H316" s="28"/>
    </row>
    <row r="317" spans="2:8">
      <c r="C317" s="22" t="s">
        <v>20</v>
      </c>
      <c r="D317" s="29">
        <v>65462</v>
      </c>
      <c r="E317" s="29">
        <v>18842</v>
      </c>
      <c r="F317" s="29">
        <v>81639</v>
      </c>
      <c r="G317" s="29">
        <f t="shared" si="58"/>
        <v>165943</v>
      </c>
      <c r="H317" s="28"/>
    </row>
    <row r="318" spans="2:8">
      <c r="C318" s="22" t="s">
        <v>25</v>
      </c>
      <c r="D318" s="29">
        <v>24362</v>
      </c>
      <c r="E318" s="29">
        <v>0</v>
      </c>
      <c r="F318" s="29">
        <v>85611</v>
      </c>
      <c r="G318" s="29">
        <f t="shared" si="58"/>
        <v>109973</v>
      </c>
      <c r="H318" s="28"/>
    </row>
    <row r="319" spans="2:8">
      <c r="C319" s="22" t="s">
        <v>42</v>
      </c>
      <c r="D319" s="29">
        <v>653</v>
      </c>
      <c r="E319" s="29">
        <v>0</v>
      </c>
      <c r="F319" s="29">
        <v>0</v>
      </c>
      <c r="G319" s="29">
        <f t="shared" si="58"/>
        <v>653</v>
      </c>
      <c r="H319" s="28"/>
    </row>
    <row r="320" spans="2:8">
      <c r="C320" s="22" t="s">
        <v>14</v>
      </c>
      <c r="D320" s="29">
        <v>2523</v>
      </c>
      <c r="E320" s="29">
        <v>0</v>
      </c>
      <c r="F320" s="29">
        <v>0</v>
      </c>
      <c r="G320" s="29">
        <f t="shared" si="58"/>
        <v>2523</v>
      </c>
      <c r="H320" s="28"/>
    </row>
    <row r="321" spans="2:8">
      <c r="C321" s="22" t="s">
        <v>16</v>
      </c>
      <c r="D321" s="29">
        <v>43560</v>
      </c>
      <c r="E321" s="29">
        <v>0</v>
      </c>
      <c r="F321" s="29">
        <v>284</v>
      </c>
      <c r="G321" s="29">
        <f t="shared" si="58"/>
        <v>43844</v>
      </c>
      <c r="H321" s="28"/>
    </row>
    <row r="322" spans="2:8">
      <c r="C322" s="22" t="s">
        <v>22</v>
      </c>
      <c r="D322" s="29">
        <v>13273</v>
      </c>
      <c r="E322" s="29">
        <v>0</v>
      </c>
      <c r="F322" s="29">
        <v>35896</v>
      </c>
      <c r="G322" s="29">
        <f t="shared" si="58"/>
        <v>49169</v>
      </c>
      <c r="H322" s="28"/>
    </row>
    <row r="323" spans="2:8">
      <c r="C323" s="22" t="s">
        <v>57</v>
      </c>
      <c r="D323" s="29">
        <v>86975</v>
      </c>
      <c r="E323" s="29">
        <v>0</v>
      </c>
      <c r="F323" s="29">
        <v>0</v>
      </c>
      <c r="G323" s="29">
        <f t="shared" si="58"/>
        <v>86975</v>
      </c>
      <c r="H323" s="28"/>
    </row>
    <row r="324" spans="2:8">
      <c r="C324" s="23" t="s">
        <v>56</v>
      </c>
      <c r="D324" s="30">
        <f>SUM(D310:D323)</f>
        <v>307257</v>
      </c>
      <c r="E324" s="30">
        <f t="shared" ref="E324:F324" si="59">SUM(E310:E323)</f>
        <v>43008</v>
      </c>
      <c r="F324" s="30">
        <f t="shared" si="59"/>
        <v>286277</v>
      </c>
      <c r="G324" s="30">
        <f>SUM(D324:F324)</f>
        <v>636542</v>
      </c>
      <c r="H324" s="28">
        <f>G324/$G$340</f>
        <v>3.9574912044111087E-2</v>
      </c>
    </row>
    <row r="325" spans="2:8">
      <c r="B325" s="23" t="s">
        <v>25</v>
      </c>
      <c r="C325" s="22" t="s">
        <v>20</v>
      </c>
      <c r="D325" s="29">
        <v>18797</v>
      </c>
      <c r="E325" s="29">
        <v>0</v>
      </c>
      <c r="F325" s="29">
        <v>70968</v>
      </c>
      <c r="G325" s="29">
        <f>SUM(D325:F325)</f>
        <v>89765</v>
      </c>
      <c r="H325" s="28"/>
    </row>
    <row r="326" spans="2:8">
      <c r="C326" s="22" t="s">
        <v>12</v>
      </c>
      <c r="D326" s="29">
        <v>0</v>
      </c>
      <c r="E326" s="29">
        <v>0</v>
      </c>
      <c r="F326" s="29">
        <v>53541</v>
      </c>
      <c r="G326" s="29">
        <f t="shared" ref="G326:G327" si="60">SUM(D326:F326)</f>
        <v>53541</v>
      </c>
      <c r="H326" s="28"/>
    </row>
    <row r="327" spans="2:8">
      <c r="C327" s="22" t="s">
        <v>22</v>
      </c>
      <c r="D327" s="29">
        <v>0</v>
      </c>
      <c r="E327" s="29">
        <v>0</v>
      </c>
      <c r="F327" s="29">
        <v>148859</v>
      </c>
      <c r="G327" s="29">
        <f t="shared" si="60"/>
        <v>148859</v>
      </c>
      <c r="H327" s="28"/>
    </row>
    <row r="328" spans="2:8">
      <c r="C328" s="23" t="s">
        <v>56</v>
      </c>
      <c r="D328" s="30">
        <f>SUM(D325:D327)</f>
        <v>18797</v>
      </c>
      <c r="E328" s="30">
        <f t="shared" ref="E328:F328" si="61">SUM(E325:E327)</f>
        <v>0</v>
      </c>
      <c r="F328" s="30">
        <f t="shared" si="61"/>
        <v>273368</v>
      </c>
      <c r="G328" s="30">
        <f>SUM(D328:F328)</f>
        <v>292165</v>
      </c>
      <c r="H328" s="28">
        <f>G328/$G$340</f>
        <v>1.8164401056595975E-2</v>
      </c>
    </row>
    <row r="329" spans="2:8">
      <c r="B329" s="23" t="s">
        <v>43</v>
      </c>
      <c r="C329" s="22" t="s">
        <v>35</v>
      </c>
      <c r="D329" s="29">
        <v>123</v>
      </c>
      <c r="E329" s="29">
        <v>0</v>
      </c>
      <c r="F329" s="29">
        <v>0</v>
      </c>
      <c r="G329" s="29">
        <f>SUM(D329:F329)</f>
        <v>123</v>
      </c>
      <c r="H329" s="28"/>
    </row>
    <row r="330" spans="2:8">
      <c r="C330" s="22" t="s">
        <v>20</v>
      </c>
      <c r="D330" s="29">
        <v>64885</v>
      </c>
      <c r="E330" s="29">
        <v>0</v>
      </c>
      <c r="F330" s="29">
        <v>0</v>
      </c>
      <c r="G330" s="29">
        <f t="shared" ref="G330:G331" si="62">SUM(D330:F330)</f>
        <v>64885</v>
      </c>
      <c r="H330" s="28"/>
    </row>
    <row r="331" spans="2:8">
      <c r="C331" s="22" t="s">
        <v>57</v>
      </c>
      <c r="D331" s="29">
        <v>507</v>
      </c>
      <c r="E331" s="29">
        <v>0</v>
      </c>
      <c r="F331" s="29">
        <v>0</v>
      </c>
      <c r="G331" s="29">
        <f t="shared" si="62"/>
        <v>507</v>
      </c>
      <c r="H331" s="28"/>
    </row>
    <row r="332" spans="2:8">
      <c r="C332" s="23" t="s">
        <v>56</v>
      </c>
      <c r="D332" s="30">
        <f>SUM(D329:D331)</f>
        <v>65515</v>
      </c>
      <c r="E332" s="30">
        <f t="shared" ref="E332:F332" si="63">SUM(E329:E331)</f>
        <v>0</v>
      </c>
      <c r="F332" s="30">
        <f t="shared" si="63"/>
        <v>0</v>
      </c>
      <c r="G332" s="30">
        <f>SUM(D332:F332)</f>
        <v>65515</v>
      </c>
      <c r="H332" s="28">
        <f>G332/$G$340</f>
        <v>4.0731803440620376E-3</v>
      </c>
    </row>
    <row r="333" spans="2:8">
      <c r="B333" s="23" t="s">
        <v>41</v>
      </c>
      <c r="C333" s="22" t="s">
        <v>214</v>
      </c>
      <c r="D333" s="29">
        <v>6</v>
      </c>
      <c r="E333" s="29">
        <v>0</v>
      </c>
      <c r="F333" s="29">
        <v>0</v>
      </c>
      <c r="G333" s="29">
        <f>SUM(D333:F333)</f>
        <v>6</v>
      </c>
      <c r="H333" s="28"/>
    </row>
    <row r="334" spans="2:8">
      <c r="C334" s="22" t="s">
        <v>35</v>
      </c>
      <c r="D334" s="29">
        <v>280</v>
      </c>
      <c r="E334" s="29">
        <v>0</v>
      </c>
      <c r="F334" s="29">
        <v>0</v>
      </c>
      <c r="G334" s="29">
        <f>SUM(D334:F334)</f>
        <v>280</v>
      </c>
      <c r="H334" s="28"/>
    </row>
    <row r="335" spans="2:8">
      <c r="C335" s="22" t="s">
        <v>19</v>
      </c>
      <c r="D335" s="29">
        <v>1048</v>
      </c>
      <c r="E335" s="29">
        <v>0</v>
      </c>
      <c r="F335" s="29">
        <v>0</v>
      </c>
      <c r="G335" s="29">
        <f t="shared" ref="G335:G338" si="64">SUM(D335:F335)</f>
        <v>1048</v>
      </c>
      <c r="H335" s="28"/>
    </row>
    <row r="336" spans="2:8">
      <c r="C336" s="22" t="s">
        <v>41</v>
      </c>
      <c r="D336" s="29">
        <v>2082</v>
      </c>
      <c r="E336" s="29">
        <v>0</v>
      </c>
      <c r="F336" s="29">
        <v>0</v>
      </c>
      <c r="G336" s="29">
        <f t="shared" si="64"/>
        <v>2082</v>
      </c>
      <c r="H336" s="28"/>
    </row>
    <row r="337" spans="2:8">
      <c r="C337" s="22" t="s">
        <v>20</v>
      </c>
      <c r="D337" s="29">
        <v>13831</v>
      </c>
      <c r="E337" s="29">
        <v>0</v>
      </c>
      <c r="F337" s="29">
        <v>126</v>
      </c>
      <c r="G337" s="29">
        <f t="shared" si="64"/>
        <v>13957</v>
      </c>
      <c r="H337" s="28"/>
    </row>
    <row r="338" spans="2:8">
      <c r="C338" s="22" t="s">
        <v>214</v>
      </c>
      <c r="D338" s="29">
        <v>318</v>
      </c>
      <c r="E338" s="29">
        <v>0</v>
      </c>
      <c r="F338" s="29">
        <v>0</v>
      </c>
      <c r="G338" s="29">
        <f t="shared" si="64"/>
        <v>318</v>
      </c>
      <c r="H338" s="28"/>
    </row>
    <row r="339" spans="2:8">
      <c r="C339" s="23" t="s">
        <v>56</v>
      </c>
      <c r="D339" s="30">
        <f>SUM(D333:D338)</f>
        <v>17565</v>
      </c>
      <c r="E339" s="30">
        <f t="shared" ref="E339:F339" si="65">SUM(E333:E338)</f>
        <v>0</v>
      </c>
      <c r="F339" s="30">
        <f t="shared" si="65"/>
        <v>126</v>
      </c>
      <c r="G339" s="30">
        <f>SUM(D339:F339)</f>
        <v>17691</v>
      </c>
      <c r="H339" s="28">
        <f>G339/$G$340</f>
        <v>1.0998799277539726E-3</v>
      </c>
    </row>
    <row r="340" spans="2:8">
      <c r="B340" s="150" t="s">
        <v>121</v>
      </c>
      <c r="C340" s="150"/>
      <c r="D340" s="30">
        <f>SUM(D7:D339)/2</f>
        <v>4481555</v>
      </c>
      <c r="E340" s="30">
        <f>SUM(E7:E339)/2</f>
        <v>1566151</v>
      </c>
      <c r="F340" s="30">
        <f>SUM(F7:F339)/2</f>
        <v>10036777</v>
      </c>
      <c r="G340" s="30">
        <f>SUM(D340:F340)</f>
        <v>16084483</v>
      </c>
      <c r="H340" s="31">
        <f>SUM(H7:H339)</f>
        <v>1</v>
      </c>
    </row>
  </sheetData>
  <mergeCells count="5">
    <mergeCell ref="B5:C5"/>
    <mergeCell ref="D5:F5"/>
    <mergeCell ref="B340:C340"/>
    <mergeCell ref="B2:H2"/>
    <mergeCell ref="B3:H3"/>
  </mergeCells>
  <pageMargins left="0.7" right="0.7" top="0.75" bottom="0.75" header="0.3" footer="0.3"/>
  <pageSetup scale="66" fitToHeight="0" orientation="portrait" r:id="rId1"/>
  <ignoredErrors>
    <ignoredError sqref="D162:F162 D61 E61:F61 D156:F156 D209:F209 D300:F300 F4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8"/>
  <sheetViews>
    <sheetView tabSelected="1" zoomScale="85" zoomScaleNormal="85" workbookViewId="0">
      <selection activeCell="P23" sqref="P23"/>
    </sheetView>
  </sheetViews>
  <sheetFormatPr baseColWidth="10" defaultColWidth="10.85546875" defaultRowHeight="13"/>
  <cols>
    <col min="1" max="1" width="10.85546875" style="65"/>
    <col min="2" max="2" width="19.140625" style="65" customWidth="1"/>
    <col min="3" max="3" width="15.7109375" style="65" bestFit="1" customWidth="1"/>
    <col min="4" max="4" width="17.140625" style="65" bestFit="1" customWidth="1"/>
    <col min="5" max="5" width="17.85546875" style="65" bestFit="1" customWidth="1"/>
    <col min="6" max="6" width="17.85546875" style="65" customWidth="1"/>
    <col min="7" max="16384" width="10.85546875" style="65"/>
  </cols>
  <sheetData>
    <row r="2" spans="1:5" ht="14">
      <c r="B2" s="66" t="s">
        <v>220</v>
      </c>
    </row>
    <row r="4" spans="1:5">
      <c r="B4" s="127" t="s">
        <v>8</v>
      </c>
      <c r="C4" s="128">
        <v>924197</v>
      </c>
      <c r="D4" s="129" t="s">
        <v>9</v>
      </c>
      <c r="E4" s="130">
        <v>468139</v>
      </c>
    </row>
    <row r="5" spans="1:5">
      <c r="B5" s="131"/>
      <c r="C5" s="131"/>
      <c r="D5" s="129" t="s">
        <v>11</v>
      </c>
      <c r="E5" s="130">
        <v>149435</v>
      </c>
    </row>
    <row r="6" spans="1:5">
      <c r="A6" s="67"/>
      <c r="B6" s="131"/>
      <c r="C6" s="131"/>
      <c r="D6" s="129" t="s">
        <v>14</v>
      </c>
      <c r="E6" s="130">
        <v>111195</v>
      </c>
    </row>
    <row r="7" spans="1:5">
      <c r="A7" s="67"/>
      <c r="B7" s="127" t="s">
        <v>12</v>
      </c>
      <c r="C7" s="132">
        <v>1974871</v>
      </c>
      <c r="D7" s="133" t="s">
        <v>22</v>
      </c>
      <c r="E7" s="134">
        <v>571096</v>
      </c>
    </row>
    <row r="8" spans="1:5">
      <c r="A8" s="67"/>
      <c r="B8" s="135"/>
      <c r="C8" s="135"/>
      <c r="D8" s="133" t="s">
        <v>16</v>
      </c>
      <c r="E8" s="134">
        <v>292436</v>
      </c>
    </row>
    <row r="9" spans="1:5">
      <c r="A9" s="67"/>
      <c r="B9" s="135"/>
      <c r="C9" s="135"/>
      <c r="D9" s="129" t="s">
        <v>10</v>
      </c>
      <c r="E9" s="130">
        <v>246860</v>
      </c>
    </row>
    <row r="10" spans="1:5">
      <c r="B10" s="135"/>
      <c r="C10" s="135"/>
      <c r="D10" s="133" t="s">
        <v>32</v>
      </c>
      <c r="E10" s="134">
        <v>218227</v>
      </c>
    </row>
    <row r="11" spans="1:5">
      <c r="B11" s="136" t="s">
        <v>14</v>
      </c>
      <c r="C11" s="132">
        <v>1240561</v>
      </c>
      <c r="D11" s="133" t="s">
        <v>10</v>
      </c>
      <c r="E11" s="134">
        <v>953800</v>
      </c>
    </row>
    <row r="12" spans="1:5">
      <c r="B12" s="137"/>
      <c r="C12" s="137"/>
      <c r="D12" s="133" t="s">
        <v>34</v>
      </c>
      <c r="E12" s="134">
        <v>122500</v>
      </c>
    </row>
    <row r="13" spans="1:5">
      <c r="B13" s="137"/>
      <c r="C13" s="137"/>
      <c r="D13" s="133" t="s">
        <v>20</v>
      </c>
      <c r="E13" s="134">
        <v>92978</v>
      </c>
    </row>
    <row r="14" spans="1:5">
      <c r="B14" s="136" t="s">
        <v>16</v>
      </c>
      <c r="C14" s="132">
        <v>2471020</v>
      </c>
      <c r="D14" s="138" t="s">
        <v>31</v>
      </c>
      <c r="E14" s="139">
        <v>856877</v>
      </c>
    </row>
    <row r="15" spans="1:5">
      <c r="B15" s="137"/>
      <c r="C15" s="137"/>
      <c r="D15" s="133" t="s">
        <v>12</v>
      </c>
      <c r="E15" s="134">
        <v>822549</v>
      </c>
    </row>
    <row r="16" spans="1:5">
      <c r="B16" s="137"/>
      <c r="C16" s="137"/>
      <c r="D16" s="133" t="s">
        <v>24</v>
      </c>
      <c r="E16" s="134">
        <v>303421</v>
      </c>
    </row>
    <row r="17" spans="2:5">
      <c r="B17" s="137"/>
      <c r="C17" s="137"/>
      <c r="D17" s="133" t="s">
        <v>22</v>
      </c>
      <c r="E17" s="134">
        <v>185397</v>
      </c>
    </row>
    <row r="18" spans="2:5">
      <c r="B18" s="136" t="s">
        <v>22</v>
      </c>
      <c r="C18" s="132">
        <v>2641485</v>
      </c>
      <c r="D18" s="133" t="s">
        <v>16</v>
      </c>
      <c r="E18" s="134">
        <v>1654359</v>
      </c>
    </row>
    <row r="19" spans="2:5">
      <c r="B19" s="137"/>
      <c r="C19" s="137"/>
      <c r="D19" s="133" t="s">
        <v>12</v>
      </c>
      <c r="E19" s="134">
        <v>393561</v>
      </c>
    </row>
    <row r="20" spans="2:5">
      <c r="B20" s="137"/>
      <c r="C20" s="137"/>
      <c r="D20" s="133" t="s">
        <v>31</v>
      </c>
      <c r="E20" s="134">
        <v>284661</v>
      </c>
    </row>
    <row r="21" spans="2:5">
      <c r="B21" s="137"/>
      <c r="C21" s="137"/>
      <c r="D21" s="133" t="s">
        <v>20</v>
      </c>
      <c r="E21" s="134">
        <v>146825</v>
      </c>
    </row>
    <row r="22" spans="2:5">
      <c r="B22" s="136" t="s">
        <v>17</v>
      </c>
      <c r="C22" s="132">
        <v>1081059</v>
      </c>
      <c r="D22" s="133" t="s">
        <v>18</v>
      </c>
      <c r="E22" s="134">
        <v>393532</v>
      </c>
    </row>
    <row r="23" spans="2:5">
      <c r="B23" s="137"/>
      <c r="C23" s="137"/>
      <c r="D23" s="133" t="s">
        <v>19</v>
      </c>
      <c r="E23" s="134">
        <v>234643</v>
      </c>
    </row>
    <row r="24" spans="2:5">
      <c r="B24" s="137"/>
      <c r="C24" s="137"/>
      <c r="D24" s="133" t="s">
        <v>45</v>
      </c>
      <c r="E24" s="134">
        <v>123611</v>
      </c>
    </row>
    <row r="25" spans="2:5">
      <c r="B25" s="137"/>
      <c r="C25" s="137"/>
      <c r="D25" s="133" t="s">
        <v>36</v>
      </c>
      <c r="E25" s="134">
        <v>69581</v>
      </c>
    </row>
    <row r="26" spans="2:5">
      <c r="B26" s="136" t="s">
        <v>20</v>
      </c>
      <c r="C26" s="132">
        <v>893784</v>
      </c>
      <c r="D26" s="133" t="s">
        <v>20</v>
      </c>
      <c r="E26" s="134">
        <v>423185</v>
      </c>
    </row>
    <row r="27" spans="2:5">
      <c r="B27" s="137"/>
      <c r="C27" s="137"/>
      <c r="D27" s="133" t="s">
        <v>25</v>
      </c>
      <c r="E27" s="134">
        <v>109973</v>
      </c>
    </row>
    <row r="28" spans="2:5">
      <c r="B28" s="140"/>
      <c r="C28" s="140"/>
      <c r="D28" s="133" t="s">
        <v>23</v>
      </c>
      <c r="E28" s="134">
        <v>94121</v>
      </c>
    </row>
  </sheetData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81"/>
  <sheetViews>
    <sheetView showGridLines="0" topLeftCell="B1" zoomScale="90" zoomScaleNormal="90" workbookViewId="0">
      <selection activeCell="B74" sqref="B74:F77"/>
    </sheetView>
  </sheetViews>
  <sheetFormatPr baseColWidth="10" defaultColWidth="11.42578125" defaultRowHeight="15" customHeight="1"/>
  <cols>
    <col min="1" max="1" width="2.85546875" style="1" customWidth="1"/>
    <col min="2" max="2" width="69.140625" style="1" bestFit="1" customWidth="1"/>
    <col min="3" max="3" width="12.85546875" style="4" bestFit="1" customWidth="1"/>
    <col min="4" max="4" width="13.140625" style="4" customWidth="1"/>
    <col min="5" max="5" width="13.28515625" style="4" bestFit="1" customWidth="1"/>
    <col min="6" max="6" width="14.140625" style="32" bestFit="1" customWidth="1"/>
    <col min="7" max="7" width="18.28515625" style="105" bestFit="1" customWidth="1"/>
    <col min="8" max="8" width="11.5703125" style="105" bestFit="1" customWidth="1"/>
    <col min="9" max="9" width="14.7109375" style="105" bestFit="1" customWidth="1"/>
    <col min="10" max="10" width="11.42578125" style="105"/>
    <col min="11" max="11" width="18.28515625" style="105" bestFit="1" customWidth="1"/>
    <col min="12" max="12" width="12.140625" style="105" bestFit="1" customWidth="1"/>
    <col min="13" max="13" width="11.42578125" style="105"/>
    <col min="14" max="14" width="14.7109375" style="1" bestFit="1" customWidth="1"/>
    <col min="15" max="16384" width="11.42578125" style="1"/>
  </cols>
  <sheetData>
    <row r="2" spans="1:13" s="34" customFormat="1" ht="16">
      <c r="B2" s="147" t="s">
        <v>222</v>
      </c>
      <c r="C2" s="147"/>
      <c r="D2" s="147"/>
      <c r="E2" s="147"/>
      <c r="F2" s="147"/>
      <c r="G2" s="105"/>
      <c r="H2" s="105"/>
      <c r="I2" s="105"/>
      <c r="J2" s="105"/>
      <c r="K2" s="105"/>
      <c r="L2" s="105"/>
      <c r="M2" s="105"/>
    </row>
    <row r="3" spans="1:13" s="34" customFormat="1" ht="13">
      <c r="B3" s="144"/>
      <c r="C3" s="144"/>
      <c r="D3" s="144"/>
      <c r="E3" s="144"/>
      <c r="F3" s="35"/>
      <c r="G3" s="105"/>
      <c r="H3" s="105"/>
      <c r="I3" s="105"/>
      <c r="J3" s="105"/>
      <c r="K3" s="105"/>
      <c r="L3" s="105"/>
      <c r="M3" s="105"/>
    </row>
    <row r="4" spans="1:13" ht="15" customHeight="1">
      <c r="A4" s="33"/>
      <c r="B4" s="144" t="s">
        <v>119</v>
      </c>
      <c r="C4" s="143" t="s">
        <v>118</v>
      </c>
      <c r="D4" s="143"/>
      <c r="E4" s="143"/>
      <c r="F4" s="145" t="s">
        <v>2</v>
      </c>
    </row>
    <row r="5" spans="1:13" s="33" customFormat="1" ht="15" customHeight="1">
      <c r="B5" s="144"/>
      <c r="C5" s="14" t="s">
        <v>0</v>
      </c>
      <c r="D5" s="14" t="s">
        <v>117</v>
      </c>
      <c r="E5" s="14" t="s">
        <v>116</v>
      </c>
      <c r="F5" s="145"/>
      <c r="G5" s="105"/>
      <c r="H5" s="106"/>
      <c r="I5" s="106"/>
      <c r="J5" s="106"/>
      <c r="K5" s="106"/>
      <c r="L5" s="106"/>
      <c r="M5" s="106"/>
    </row>
    <row r="6" spans="1:13" s="33" customFormat="1" ht="15" customHeight="1">
      <c r="B6" s="124" t="s">
        <v>115</v>
      </c>
      <c r="C6" s="37"/>
      <c r="D6" s="37"/>
      <c r="E6" s="37"/>
      <c r="F6" s="37"/>
      <c r="G6" s="106"/>
      <c r="H6" s="106"/>
      <c r="I6" s="106"/>
      <c r="J6" s="106"/>
      <c r="K6" s="106"/>
      <c r="L6" s="106"/>
      <c r="M6" s="106"/>
    </row>
    <row r="7" spans="1:13" s="33" customFormat="1" ht="15" customHeight="1">
      <c r="B7" s="125" t="s">
        <v>217</v>
      </c>
      <c r="C7" s="123">
        <v>0</v>
      </c>
      <c r="D7" s="123">
        <v>11550</v>
      </c>
      <c r="E7" s="123">
        <v>0</v>
      </c>
      <c r="F7" s="123">
        <f>SUM(C7:E7)</f>
        <v>11550</v>
      </c>
      <c r="G7" s="107"/>
      <c r="H7" s="106"/>
      <c r="I7" s="106"/>
      <c r="J7" s="106"/>
      <c r="K7" s="106"/>
      <c r="L7" s="106"/>
      <c r="M7" s="106"/>
    </row>
    <row r="8" spans="1:13" s="33" customFormat="1" ht="15" customHeight="1">
      <c r="B8" s="124" t="s">
        <v>58</v>
      </c>
      <c r="C8" s="37">
        <f>C7</f>
        <v>0</v>
      </c>
      <c r="D8" s="37">
        <f>D7</f>
        <v>11550</v>
      </c>
      <c r="E8" s="37">
        <f>E7</f>
        <v>0</v>
      </c>
      <c r="F8" s="37">
        <f>SUM(C8:E8)</f>
        <v>11550</v>
      </c>
      <c r="G8" s="107"/>
      <c r="H8" s="106"/>
      <c r="I8" s="106"/>
      <c r="J8" s="106"/>
      <c r="K8" s="106"/>
      <c r="L8" s="106"/>
      <c r="M8" s="106"/>
    </row>
    <row r="9" spans="1:13" s="33" customFormat="1" ht="15" customHeight="1">
      <c r="B9" s="124" t="s">
        <v>114</v>
      </c>
      <c r="C9" s="37"/>
      <c r="D9" s="37"/>
      <c r="E9" s="37"/>
      <c r="F9" s="37"/>
      <c r="G9" s="107"/>
      <c r="H9" s="106"/>
      <c r="I9" s="106"/>
      <c r="J9" s="106"/>
      <c r="K9" s="106"/>
      <c r="L9" s="106"/>
      <c r="M9" s="106"/>
    </row>
    <row r="10" spans="1:13" s="33" customFormat="1" ht="15" customHeight="1">
      <c r="B10" s="125" t="s">
        <v>113</v>
      </c>
      <c r="C10" s="123">
        <v>25898</v>
      </c>
      <c r="D10" s="123">
        <v>0</v>
      </c>
      <c r="E10" s="123">
        <v>0</v>
      </c>
      <c r="F10" s="123">
        <f t="shared" ref="F10:F15" si="0">SUM(C10:E10)</f>
        <v>25898</v>
      </c>
      <c r="G10" s="107"/>
      <c r="H10" s="106"/>
      <c r="I10" s="106"/>
      <c r="J10" s="106"/>
      <c r="K10" s="106"/>
      <c r="L10" s="106"/>
      <c r="M10" s="106"/>
    </row>
    <row r="11" spans="1:13" s="33" customFormat="1" ht="15" customHeight="1">
      <c r="B11" s="125" t="s">
        <v>112</v>
      </c>
      <c r="C11" s="123">
        <v>0</v>
      </c>
      <c r="D11" s="123">
        <v>708011</v>
      </c>
      <c r="E11" s="123">
        <v>0</v>
      </c>
      <c r="F11" s="123">
        <f t="shared" si="0"/>
        <v>708011</v>
      </c>
      <c r="G11" s="112"/>
      <c r="H11" s="105"/>
      <c r="I11" s="106"/>
      <c r="J11" s="106"/>
      <c r="K11" s="106"/>
      <c r="L11" s="106"/>
      <c r="M11" s="106"/>
    </row>
    <row r="12" spans="1:13" s="33" customFormat="1" ht="15" customHeight="1">
      <c r="B12" s="125" t="s">
        <v>111</v>
      </c>
      <c r="C12" s="123">
        <v>368</v>
      </c>
      <c r="D12" s="123">
        <v>1281</v>
      </c>
      <c r="E12" s="123">
        <v>2674</v>
      </c>
      <c r="F12" s="123">
        <f t="shared" si="0"/>
        <v>4323</v>
      </c>
      <c r="G12" s="107"/>
      <c r="H12" s="106"/>
      <c r="I12" s="106"/>
      <c r="J12" s="106"/>
      <c r="K12" s="106"/>
      <c r="L12" s="106"/>
      <c r="M12" s="106"/>
    </row>
    <row r="13" spans="1:13" s="33" customFormat="1" ht="15" customHeight="1">
      <c r="B13" s="125" t="s">
        <v>110</v>
      </c>
      <c r="C13" s="123">
        <v>383779</v>
      </c>
      <c r="D13" s="123">
        <v>0</v>
      </c>
      <c r="E13" s="123">
        <v>0</v>
      </c>
      <c r="F13" s="123">
        <f t="shared" si="0"/>
        <v>383779</v>
      </c>
      <c r="G13" s="107"/>
      <c r="H13" s="107"/>
      <c r="I13" s="105"/>
      <c r="J13" s="103"/>
      <c r="K13" s="106"/>
      <c r="L13" s="106"/>
      <c r="M13" s="106"/>
    </row>
    <row r="14" spans="1:13" s="33" customFormat="1" ht="15" customHeight="1">
      <c r="B14" s="125" t="s">
        <v>109</v>
      </c>
      <c r="C14" s="123">
        <v>13298</v>
      </c>
      <c r="D14" s="123">
        <v>0</v>
      </c>
      <c r="E14" s="123">
        <v>0</v>
      </c>
      <c r="F14" s="123">
        <f t="shared" si="0"/>
        <v>13298</v>
      </c>
      <c r="G14" s="107"/>
      <c r="H14" s="106"/>
      <c r="I14" s="106"/>
      <c r="J14" s="106"/>
      <c r="K14" s="106"/>
      <c r="L14" s="106"/>
      <c r="M14" s="106"/>
    </row>
    <row r="15" spans="1:13" s="33" customFormat="1" ht="15" customHeight="1">
      <c r="A15" s="1"/>
      <c r="B15" s="124" t="s">
        <v>58</v>
      </c>
      <c r="C15" s="37">
        <f>SUM(C10:C14)</f>
        <v>423343</v>
      </c>
      <c r="D15" s="37">
        <f>SUM(D10:D14)</f>
        <v>709292</v>
      </c>
      <c r="E15" s="37">
        <f>SUM(E10:E14)</f>
        <v>2674</v>
      </c>
      <c r="F15" s="126">
        <f t="shared" si="0"/>
        <v>1135309</v>
      </c>
      <c r="G15" s="107"/>
      <c r="H15" s="106"/>
      <c r="I15" s="106"/>
      <c r="J15" s="106"/>
      <c r="K15" s="106"/>
      <c r="L15" s="106"/>
      <c r="M15" s="106"/>
    </row>
    <row r="16" spans="1:13" s="33" customFormat="1" ht="15" customHeight="1">
      <c r="A16" s="1"/>
      <c r="B16" s="124" t="s">
        <v>108</v>
      </c>
      <c r="C16" s="37"/>
      <c r="D16" s="37"/>
      <c r="E16" s="37"/>
      <c r="F16" s="37"/>
      <c r="G16" s="108"/>
      <c r="H16" s="106"/>
      <c r="I16" s="106"/>
      <c r="J16" s="106"/>
      <c r="K16" s="106"/>
      <c r="L16" s="106"/>
      <c r="M16" s="106"/>
    </row>
    <row r="17" spans="1:13" s="33" customFormat="1" ht="15" customHeight="1">
      <c r="A17" s="1"/>
      <c r="B17" s="125" t="s">
        <v>107</v>
      </c>
      <c r="C17" s="123">
        <v>5189</v>
      </c>
      <c r="D17" s="123">
        <v>0</v>
      </c>
      <c r="E17" s="123">
        <v>0</v>
      </c>
      <c r="F17" s="123">
        <f t="shared" ref="F17:F21" si="1">SUM(C17:E17)</f>
        <v>5189</v>
      </c>
      <c r="G17" s="106"/>
      <c r="H17" s="106"/>
      <c r="I17" s="106"/>
      <c r="J17" s="106"/>
      <c r="K17" s="106"/>
      <c r="L17" s="106"/>
      <c r="M17" s="106"/>
    </row>
    <row r="18" spans="1:13" s="33" customFormat="1" ht="15" customHeight="1">
      <c r="A18" s="1"/>
      <c r="B18" s="125" t="s">
        <v>106</v>
      </c>
      <c r="C18" s="123">
        <v>364</v>
      </c>
      <c r="D18" s="123">
        <v>0</v>
      </c>
      <c r="E18" s="123">
        <v>0</v>
      </c>
      <c r="F18" s="123">
        <f t="shared" si="1"/>
        <v>364</v>
      </c>
      <c r="G18" s="105"/>
      <c r="H18" s="106"/>
      <c r="I18" s="106"/>
      <c r="J18" s="106"/>
      <c r="K18" s="106"/>
      <c r="L18" s="106"/>
      <c r="M18" s="106"/>
    </row>
    <row r="19" spans="1:13" ht="15" customHeight="1">
      <c r="A19" s="33"/>
      <c r="B19" s="125" t="s">
        <v>105</v>
      </c>
      <c r="C19" s="123">
        <v>18982</v>
      </c>
      <c r="D19" s="123">
        <v>0</v>
      </c>
      <c r="E19" s="123">
        <v>0</v>
      </c>
      <c r="F19" s="123">
        <f t="shared" si="1"/>
        <v>18982</v>
      </c>
    </row>
    <row r="20" spans="1:13" ht="15" customHeight="1">
      <c r="B20" s="125" t="s">
        <v>104</v>
      </c>
      <c r="C20" s="123">
        <v>3080</v>
      </c>
      <c r="D20" s="123">
        <v>0</v>
      </c>
      <c r="E20" s="123">
        <v>0</v>
      </c>
      <c r="F20" s="123">
        <f t="shared" si="1"/>
        <v>3080</v>
      </c>
    </row>
    <row r="21" spans="1:13" s="33" customFormat="1" ht="15" customHeight="1">
      <c r="A21" s="1"/>
      <c r="B21" s="125" t="s">
        <v>103</v>
      </c>
      <c r="C21" s="123">
        <v>4706</v>
      </c>
      <c r="D21" s="123">
        <v>25133</v>
      </c>
      <c r="E21" s="123">
        <v>0</v>
      </c>
      <c r="F21" s="123">
        <f t="shared" si="1"/>
        <v>29839</v>
      </c>
      <c r="G21" s="105"/>
      <c r="H21" s="106"/>
      <c r="I21" s="106"/>
      <c r="J21" s="106"/>
      <c r="K21" s="106"/>
      <c r="L21" s="106"/>
      <c r="M21" s="106"/>
    </row>
    <row r="22" spans="1:13" s="33" customFormat="1" ht="15" customHeight="1">
      <c r="A22" s="1"/>
      <c r="B22" s="124" t="s">
        <v>58</v>
      </c>
      <c r="C22" s="37">
        <f>SUM(C17:C21)</f>
        <v>32321</v>
      </c>
      <c r="D22" s="37">
        <f t="shared" ref="D22:E22" si="2">SUM(D17:D21)</f>
        <v>25133</v>
      </c>
      <c r="E22" s="37">
        <f t="shared" si="2"/>
        <v>0</v>
      </c>
      <c r="F22" s="37">
        <f>SUM(C22:E22)</f>
        <v>57454</v>
      </c>
      <c r="G22" s="106"/>
      <c r="H22" s="106"/>
      <c r="I22" s="106"/>
      <c r="J22" s="106"/>
      <c r="K22" s="106"/>
      <c r="L22" s="106"/>
      <c r="M22" s="106"/>
    </row>
    <row r="23" spans="1:13" s="33" customFormat="1" ht="15" customHeight="1">
      <c r="A23" s="1"/>
      <c r="B23" s="124" t="s">
        <v>102</v>
      </c>
      <c r="C23" s="37"/>
      <c r="D23" s="37"/>
      <c r="E23" s="37"/>
      <c r="F23" s="37"/>
      <c r="G23" s="106"/>
      <c r="H23" s="106"/>
      <c r="I23" s="106"/>
      <c r="J23" s="106"/>
      <c r="K23" s="106"/>
      <c r="L23" s="106"/>
      <c r="M23" s="106"/>
    </row>
    <row r="24" spans="1:13" ht="15" customHeight="1">
      <c r="B24" s="125" t="s">
        <v>101</v>
      </c>
      <c r="C24" s="123">
        <v>6794</v>
      </c>
      <c r="D24" s="123">
        <v>0</v>
      </c>
      <c r="E24" s="123">
        <v>0</v>
      </c>
      <c r="F24" s="123">
        <f>SUM(C24:E24)</f>
        <v>6794</v>
      </c>
      <c r="G24" s="106"/>
    </row>
    <row r="25" spans="1:13" s="33" customFormat="1" ht="15" customHeight="1">
      <c r="A25" s="1"/>
      <c r="B25" s="125" t="s">
        <v>100</v>
      </c>
      <c r="C25" s="123">
        <v>0</v>
      </c>
      <c r="D25" s="123">
        <v>25150</v>
      </c>
      <c r="E25" s="123">
        <v>0</v>
      </c>
      <c r="F25" s="123">
        <f>SUM(C25:E25)</f>
        <v>25150</v>
      </c>
      <c r="G25" s="109"/>
      <c r="H25" s="106"/>
      <c r="I25" s="106"/>
      <c r="J25" s="106"/>
      <c r="K25" s="106"/>
      <c r="L25" s="106"/>
      <c r="M25" s="106"/>
    </row>
    <row r="26" spans="1:13" s="33" customFormat="1" ht="15" customHeight="1">
      <c r="A26" s="1"/>
      <c r="B26" s="125" t="s">
        <v>99</v>
      </c>
      <c r="C26" s="123">
        <v>16</v>
      </c>
      <c r="D26" s="123">
        <v>0</v>
      </c>
      <c r="E26" s="123">
        <v>0</v>
      </c>
      <c r="F26" s="123">
        <f>SUM(C26:E26)</f>
        <v>16</v>
      </c>
      <c r="G26" s="106"/>
      <c r="H26" s="106"/>
      <c r="I26" s="106"/>
      <c r="J26" s="106"/>
      <c r="K26" s="106"/>
      <c r="L26" s="106"/>
      <c r="M26" s="106"/>
    </row>
    <row r="27" spans="1:13" s="33" customFormat="1" ht="13">
      <c r="A27" s="1"/>
      <c r="B27" s="125" t="s">
        <v>98</v>
      </c>
      <c r="C27" s="123">
        <v>0</v>
      </c>
      <c r="D27" s="123">
        <v>390857</v>
      </c>
      <c r="E27" s="123">
        <v>0</v>
      </c>
      <c r="F27" s="123">
        <f>SUM(C27:E27)</f>
        <v>390857</v>
      </c>
      <c r="G27" s="106"/>
      <c r="H27" s="106"/>
      <c r="I27" s="106"/>
      <c r="J27" s="106"/>
      <c r="K27" s="106"/>
      <c r="L27" s="106"/>
      <c r="M27" s="106"/>
    </row>
    <row r="28" spans="1:13" ht="15" customHeight="1">
      <c r="B28" s="124" t="s">
        <v>58</v>
      </c>
      <c r="C28" s="37">
        <f>SUM(C24:C27)</f>
        <v>6810</v>
      </c>
      <c r="D28" s="37">
        <f>SUM(D24:D27)</f>
        <v>416007</v>
      </c>
      <c r="E28" s="37">
        <f>SUM(E24:E27)</f>
        <v>0</v>
      </c>
      <c r="F28" s="37">
        <f>SUM(C28:E28)</f>
        <v>422817</v>
      </c>
    </row>
    <row r="29" spans="1:13" ht="15" customHeight="1">
      <c r="B29" s="124" t="s">
        <v>97</v>
      </c>
      <c r="C29" s="37"/>
      <c r="D29" s="37"/>
      <c r="E29" s="37"/>
      <c r="F29" s="37"/>
    </row>
    <row r="30" spans="1:13" ht="15" customHeight="1">
      <c r="B30" s="125" t="s">
        <v>96</v>
      </c>
      <c r="C30" s="123">
        <v>0</v>
      </c>
      <c r="D30" s="123">
        <v>0</v>
      </c>
      <c r="E30" s="123">
        <v>1148371</v>
      </c>
      <c r="F30" s="123">
        <f t="shared" ref="F30:F44" si="3">SUM(C30:E30)</f>
        <v>1148371</v>
      </c>
    </row>
    <row r="31" spans="1:13" ht="15" customHeight="1">
      <c r="B31" s="125" t="s">
        <v>95</v>
      </c>
      <c r="C31" s="123">
        <v>0</v>
      </c>
      <c r="D31" s="123">
        <v>0</v>
      </c>
      <c r="E31" s="123">
        <v>835943</v>
      </c>
      <c r="F31" s="123">
        <f t="shared" si="3"/>
        <v>835943</v>
      </c>
    </row>
    <row r="32" spans="1:13" ht="15" customHeight="1">
      <c r="B32" s="125" t="s">
        <v>94</v>
      </c>
      <c r="C32" s="123">
        <v>0</v>
      </c>
      <c r="D32" s="123">
        <v>0</v>
      </c>
      <c r="E32" s="123">
        <v>1019367</v>
      </c>
      <c r="F32" s="123">
        <f t="shared" si="3"/>
        <v>1019367</v>
      </c>
    </row>
    <row r="33" spans="2:6" ht="15" customHeight="1">
      <c r="B33" s="125" t="s">
        <v>93</v>
      </c>
      <c r="C33" s="123">
        <v>0</v>
      </c>
      <c r="D33" s="123">
        <v>0</v>
      </c>
      <c r="E33" s="123">
        <v>38515</v>
      </c>
      <c r="F33" s="123">
        <f t="shared" si="3"/>
        <v>38515</v>
      </c>
    </row>
    <row r="34" spans="2:6" ht="15" customHeight="1">
      <c r="B34" s="125" t="s">
        <v>92</v>
      </c>
      <c r="C34" s="123">
        <v>0</v>
      </c>
      <c r="D34" s="123">
        <v>0</v>
      </c>
      <c r="E34" s="123">
        <v>1964153</v>
      </c>
      <c r="F34" s="123">
        <f t="shared" si="3"/>
        <v>1964153</v>
      </c>
    </row>
    <row r="35" spans="2:6" ht="15" customHeight="1">
      <c r="B35" s="125" t="s">
        <v>91</v>
      </c>
      <c r="C35" s="123">
        <v>0</v>
      </c>
      <c r="D35" s="123">
        <v>0</v>
      </c>
      <c r="E35" s="123">
        <v>18665</v>
      </c>
      <c r="F35" s="123">
        <f t="shared" si="3"/>
        <v>18665</v>
      </c>
    </row>
    <row r="36" spans="2:6" ht="15" customHeight="1">
      <c r="B36" s="125" t="s">
        <v>90</v>
      </c>
      <c r="C36" s="123">
        <v>0</v>
      </c>
      <c r="D36" s="123">
        <v>0</v>
      </c>
      <c r="E36" s="123">
        <v>136860</v>
      </c>
      <c r="F36" s="123">
        <f t="shared" si="3"/>
        <v>136860</v>
      </c>
    </row>
    <row r="37" spans="2:6" ht="15" customHeight="1">
      <c r="B37" s="125" t="s">
        <v>89</v>
      </c>
      <c r="C37" s="123">
        <v>0</v>
      </c>
      <c r="D37" s="123">
        <v>0</v>
      </c>
      <c r="E37" s="123">
        <v>796458</v>
      </c>
      <c r="F37" s="123">
        <f t="shared" si="3"/>
        <v>796458</v>
      </c>
    </row>
    <row r="38" spans="2:6" ht="15" customHeight="1">
      <c r="B38" s="125" t="s">
        <v>88</v>
      </c>
      <c r="C38" s="123">
        <v>0</v>
      </c>
      <c r="D38" s="123">
        <v>0</v>
      </c>
      <c r="E38" s="123">
        <v>20798</v>
      </c>
      <c r="F38" s="123">
        <f t="shared" si="3"/>
        <v>20798</v>
      </c>
    </row>
    <row r="39" spans="2:6" ht="15" customHeight="1">
      <c r="B39" s="125" t="s">
        <v>87</v>
      </c>
      <c r="C39" s="123">
        <v>0</v>
      </c>
      <c r="D39" s="123">
        <v>0</v>
      </c>
      <c r="E39" s="123">
        <v>12601</v>
      </c>
      <c r="F39" s="123">
        <f t="shared" si="3"/>
        <v>12601</v>
      </c>
    </row>
    <row r="40" spans="2:6" ht="15" customHeight="1">
      <c r="B40" s="125" t="s">
        <v>86</v>
      </c>
      <c r="C40" s="123">
        <v>0</v>
      </c>
      <c r="D40" s="123">
        <v>0</v>
      </c>
      <c r="E40" s="123">
        <v>232095</v>
      </c>
      <c r="F40" s="123">
        <f t="shared" si="3"/>
        <v>232095</v>
      </c>
    </row>
    <row r="41" spans="2:6" ht="15" customHeight="1">
      <c r="B41" s="125" t="s">
        <v>85</v>
      </c>
      <c r="C41" s="123">
        <v>0</v>
      </c>
      <c r="D41" s="123">
        <v>0</v>
      </c>
      <c r="E41" s="123">
        <v>614</v>
      </c>
      <c r="F41" s="123">
        <f t="shared" si="3"/>
        <v>614</v>
      </c>
    </row>
    <row r="42" spans="2:6" ht="15" customHeight="1">
      <c r="B42" s="125" t="s">
        <v>84</v>
      </c>
      <c r="C42" s="123">
        <v>0</v>
      </c>
      <c r="D42" s="123">
        <v>0</v>
      </c>
      <c r="E42" s="123">
        <v>12384</v>
      </c>
      <c r="F42" s="123">
        <f t="shared" si="3"/>
        <v>12384</v>
      </c>
    </row>
    <row r="43" spans="2:6" ht="15" customHeight="1">
      <c r="B43" s="125" t="s">
        <v>83</v>
      </c>
      <c r="C43" s="123">
        <v>116225</v>
      </c>
      <c r="D43" s="123">
        <v>33181</v>
      </c>
      <c r="E43" s="123">
        <v>917447</v>
      </c>
      <c r="F43" s="123">
        <f t="shared" si="3"/>
        <v>1066853</v>
      </c>
    </row>
    <row r="44" spans="2:6" ht="15" customHeight="1">
      <c r="B44" s="124" t="s">
        <v>58</v>
      </c>
      <c r="C44" s="37">
        <f>SUM(C30:C43)</f>
        <v>116225</v>
      </c>
      <c r="D44" s="37">
        <f>SUM(D30:D43)</f>
        <v>33181</v>
      </c>
      <c r="E44" s="37">
        <f>SUM(E30:E43)</f>
        <v>7154271</v>
      </c>
      <c r="F44" s="37">
        <f t="shared" si="3"/>
        <v>7303677</v>
      </c>
    </row>
    <row r="45" spans="2:6" ht="15" customHeight="1">
      <c r="B45" s="124" t="s">
        <v>82</v>
      </c>
      <c r="C45" s="37"/>
      <c r="D45" s="37"/>
      <c r="E45" s="37"/>
      <c r="F45" s="37"/>
    </row>
    <row r="46" spans="2:6" ht="15" customHeight="1">
      <c r="B46" s="125" t="s">
        <v>81</v>
      </c>
      <c r="C46" s="123">
        <v>303</v>
      </c>
      <c r="D46" s="123">
        <v>0</v>
      </c>
      <c r="E46" s="123">
        <v>0</v>
      </c>
      <c r="F46" s="123">
        <f t="shared" ref="F46:F53" si="4">SUM(C46:E46)</f>
        <v>303</v>
      </c>
    </row>
    <row r="47" spans="2:6" ht="15" customHeight="1">
      <c r="B47" s="125" t="s">
        <v>80</v>
      </c>
      <c r="C47" s="123">
        <v>77</v>
      </c>
      <c r="D47" s="123">
        <v>0</v>
      </c>
      <c r="E47" s="123">
        <v>0</v>
      </c>
      <c r="F47" s="123">
        <f t="shared" si="4"/>
        <v>77</v>
      </c>
    </row>
    <row r="48" spans="2:6" ht="15" customHeight="1">
      <c r="B48" s="125" t="s">
        <v>79</v>
      </c>
      <c r="C48" s="123">
        <v>620</v>
      </c>
      <c r="D48" s="123">
        <v>0</v>
      </c>
      <c r="E48" s="123">
        <v>0</v>
      </c>
      <c r="F48" s="123">
        <f t="shared" si="4"/>
        <v>620</v>
      </c>
    </row>
    <row r="49" spans="2:6" ht="15" customHeight="1">
      <c r="B49" s="125" t="s">
        <v>78</v>
      </c>
      <c r="C49" s="123">
        <v>55388</v>
      </c>
      <c r="D49" s="123">
        <v>0</v>
      </c>
      <c r="E49" s="123">
        <v>0</v>
      </c>
      <c r="F49" s="123">
        <f t="shared" si="4"/>
        <v>55388</v>
      </c>
    </row>
    <row r="50" spans="2:6" ht="15" customHeight="1">
      <c r="B50" s="125" t="s">
        <v>77</v>
      </c>
      <c r="C50" s="123">
        <v>1178</v>
      </c>
      <c r="D50" s="123">
        <v>0</v>
      </c>
      <c r="E50" s="123">
        <v>0</v>
      </c>
      <c r="F50" s="123">
        <f t="shared" si="4"/>
        <v>1178</v>
      </c>
    </row>
    <row r="51" spans="2:6" ht="15" customHeight="1">
      <c r="B51" s="125" t="s">
        <v>62</v>
      </c>
      <c r="C51" s="123">
        <v>768146</v>
      </c>
      <c r="D51" s="123">
        <v>0</v>
      </c>
      <c r="E51" s="123">
        <v>0</v>
      </c>
      <c r="F51" s="123">
        <f t="shared" si="4"/>
        <v>768146</v>
      </c>
    </row>
    <row r="52" spans="2:6" ht="15" customHeight="1">
      <c r="B52" s="125" t="s">
        <v>76</v>
      </c>
      <c r="C52" s="123">
        <v>898903</v>
      </c>
      <c r="D52" s="123">
        <v>0</v>
      </c>
      <c r="E52" s="123">
        <v>0</v>
      </c>
      <c r="F52" s="123">
        <f t="shared" si="4"/>
        <v>898903</v>
      </c>
    </row>
    <row r="53" spans="2:6" ht="15" customHeight="1">
      <c r="B53" s="124" t="s">
        <v>58</v>
      </c>
      <c r="C53" s="37">
        <f>SUM(C46:C52)</f>
        <v>1724615</v>
      </c>
      <c r="D53" s="37">
        <f>SUM(D46:D52)</f>
        <v>0</v>
      </c>
      <c r="E53" s="37">
        <f>SUM(E46:E52)</f>
        <v>0</v>
      </c>
      <c r="F53" s="37">
        <f t="shared" si="4"/>
        <v>1724615</v>
      </c>
    </row>
    <row r="54" spans="2:6" ht="15" customHeight="1">
      <c r="B54" s="124" t="s">
        <v>75</v>
      </c>
      <c r="C54" s="37"/>
      <c r="D54" s="37"/>
      <c r="E54" s="37"/>
      <c r="F54" s="37"/>
    </row>
    <row r="55" spans="2:6" ht="15" customHeight="1">
      <c r="B55" s="125" t="s">
        <v>74</v>
      </c>
      <c r="C55" s="123">
        <v>500</v>
      </c>
      <c r="D55" s="123">
        <v>0</v>
      </c>
      <c r="E55" s="123">
        <v>0</v>
      </c>
      <c r="F55" s="123">
        <f t="shared" ref="F55:F70" si="5">SUM(C55:E55)</f>
        <v>500</v>
      </c>
    </row>
    <row r="56" spans="2:6" ht="15" customHeight="1">
      <c r="B56" s="125" t="s">
        <v>73</v>
      </c>
      <c r="C56" s="123">
        <v>71</v>
      </c>
      <c r="D56" s="123">
        <v>0</v>
      </c>
      <c r="E56" s="123">
        <v>0</v>
      </c>
      <c r="F56" s="123">
        <f t="shared" si="5"/>
        <v>71</v>
      </c>
    </row>
    <row r="57" spans="2:6" ht="15" customHeight="1">
      <c r="B57" s="125" t="s">
        <v>72</v>
      </c>
      <c r="C57" s="123">
        <v>1294</v>
      </c>
      <c r="D57" s="123">
        <v>0</v>
      </c>
      <c r="E57" s="123">
        <v>0</v>
      </c>
      <c r="F57" s="123">
        <f t="shared" si="5"/>
        <v>1294</v>
      </c>
    </row>
    <row r="58" spans="2:6" ht="15" customHeight="1">
      <c r="B58" s="125" t="s">
        <v>71</v>
      </c>
      <c r="C58" s="123">
        <v>385</v>
      </c>
      <c r="D58" s="123">
        <v>0</v>
      </c>
      <c r="E58" s="123">
        <v>0</v>
      </c>
      <c r="F58" s="123">
        <f t="shared" si="5"/>
        <v>385</v>
      </c>
    </row>
    <row r="59" spans="2:6" ht="15" customHeight="1">
      <c r="B59" s="125" t="s">
        <v>215</v>
      </c>
      <c r="C59" s="123">
        <v>1116428</v>
      </c>
      <c r="D59" s="123">
        <v>0</v>
      </c>
      <c r="E59" s="123">
        <v>0</v>
      </c>
      <c r="F59" s="123">
        <f t="shared" si="5"/>
        <v>1116428</v>
      </c>
    </row>
    <row r="60" spans="2:6" ht="15" customHeight="1">
      <c r="B60" s="125" t="s">
        <v>70</v>
      </c>
      <c r="C60" s="123">
        <v>253</v>
      </c>
      <c r="D60" s="123">
        <v>0</v>
      </c>
      <c r="E60" s="123">
        <v>0</v>
      </c>
      <c r="F60" s="123">
        <f t="shared" si="5"/>
        <v>253</v>
      </c>
    </row>
    <row r="61" spans="2:6" ht="15" customHeight="1">
      <c r="B61" s="125" t="s">
        <v>69</v>
      </c>
      <c r="C61" s="123">
        <v>10277</v>
      </c>
      <c r="D61" s="123">
        <v>0</v>
      </c>
      <c r="E61" s="123">
        <v>0</v>
      </c>
      <c r="F61" s="123">
        <f t="shared" si="5"/>
        <v>10277</v>
      </c>
    </row>
    <row r="62" spans="2:6" ht="15" customHeight="1">
      <c r="B62" s="125" t="s">
        <v>68</v>
      </c>
      <c r="C62" s="123">
        <v>9748</v>
      </c>
      <c r="D62" s="123">
        <v>0</v>
      </c>
      <c r="E62" s="123">
        <v>0</v>
      </c>
      <c r="F62" s="123">
        <f t="shared" si="5"/>
        <v>9748</v>
      </c>
    </row>
    <row r="63" spans="2:6" ht="15" customHeight="1">
      <c r="B63" s="125" t="s">
        <v>67</v>
      </c>
      <c r="C63" s="123">
        <v>226</v>
      </c>
      <c r="D63" s="123">
        <v>0</v>
      </c>
      <c r="E63" s="123">
        <v>0</v>
      </c>
      <c r="F63" s="123">
        <f t="shared" si="5"/>
        <v>226</v>
      </c>
    </row>
    <row r="64" spans="2:6" ht="15" customHeight="1">
      <c r="B64" s="125" t="s">
        <v>66</v>
      </c>
      <c r="C64" s="123">
        <v>11920</v>
      </c>
      <c r="D64" s="123">
        <v>0</v>
      </c>
      <c r="E64" s="123">
        <v>0</v>
      </c>
      <c r="F64" s="123">
        <f t="shared" si="5"/>
        <v>11920</v>
      </c>
    </row>
    <row r="65" spans="2:15" ht="15" customHeight="1">
      <c r="B65" s="125" t="s">
        <v>65</v>
      </c>
      <c r="C65" s="123">
        <v>220</v>
      </c>
      <c r="D65" s="123">
        <v>0</v>
      </c>
      <c r="E65" s="123">
        <v>0</v>
      </c>
      <c r="F65" s="123">
        <f t="shared" si="5"/>
        <v>220</v>
      </c>
    </row>
    <row r="66" spans="2:15" ht="15" customHeight="1">
      <c r="B66" s="125" t="s">
        <v>64</v>
      </c>
      <c r="C66" s="123">
        <v>35</v>
      </c>
      <c r="D66" s="123">
        <v>0</v>
      </c>
      <c r="E66" s="123">
        <v>0</v>
      </c>
      <c r="F66" s="123">
        <f t="shared" si="5"/>
        <v>35</v>
      </c>
    </row>
    <row r="67" spans="2:15" ht="15" customHeight="1">
      <c r="B67" s="125" t="s">
        <v>63</v>
      </c>
      <c r="C67" s="123">
        <v>150</v>
      </c>
      <c r="D67" s="123">
        <v>0</v>
      </c>
      <c r="E67" s="123">
        <v>0</v>
      </c>
      <c r="F67" s="123">
        <f t="shared" si="5"/>
        <v>150</v>
      </c>
    </row>
    <row r="68" spans="2:15" ht="15" customHeight="1">
      <c r="B68" s="125" t="s">
        <v>61</v>
      </c>
      <c r="C68" s="123">
        <v>167845</v>
      </c>
      <c r="D68" s="123">
        <v>3459</v>
      </c>
      <c r="E68" s="123">
        <v>158800</v>
      </c>
      <c r="F68" s="123">
        <f t="shared" si="5"/>
        <v>330104</v>
      </c>
      <c r="J68" s="103"/>
    </row>
    <row r="69" spans="2:15" ht="15" customHeight="1">
      <c r="B69" s="125" t="s">
        <v>60</v>
      </c>
      <c r="C69" s="123">
        <v>1901</v>
      </c>
      <c r="D69" s="123">
        <v>0</v>
      </c>
      <c r="E69" s="123">
        <v>0</v>
      </c>
      <c r="F69" s="123">
        <f t="shared" si="5"/>
        <v>1901</v>
      </c>
    </row>
    <row r="70" spans="2:15" ht="15" customHeight="1">
      <c r="B70" s="125" t="s">
        <v>59</v>
      </c>
      <c r="C70" s="123">
        <v>856988</v>
      </c>
      <c r="D70" s="123">
        <v>367529</v>
      </c>
      <c r="E70" s="123">
        <v>2721032</v>
      </c>
      <c r="F70" s="123">
        <f t="shared" si="5"/>
        <v>3945549</v>
      </c>
      <c r="N70" s="103"/>
      <c r="O70" s="103"/>
    </row>
    <row r="71" spans="2:15" ht="15" customHeight="1">
      <c r="B71" s="124" t="s">
        <v>58</v>
      </c>
      <c r="C71" s="37">
        <f>SUM(C55:C70)</f>
        <v>2178241</v>
      </c>
      <c r="D71" s="37">
        <f t="shared" ref="D71:E71" si="6">SUM(D55:D70)</f>
        <v>370988</v>
      </c>
      <c r="E71" s="37">
        <f t="shared" si="6"/>
        <v>2879832</v>
      </c>
      <c r="F71" s="37">
        <f>SUM(C71:E71)</f>
        <v>5429061</v>
      </c>
    </row>
    <row r="72" spans="2:15" ht="15" customHeight="1">
      <c r="B72" s="38" t="s">
        <v>231</v>
      </c>
      <c r="C72" s="37">
        <f>SUM(C71,C53,C44,C28,C22,C15,C8)</f>
        <v>4481555</v>
      </c>
      <c r="D72" s="37">
        <f>SUM(D71,D53,D44,D28,D22,D15,D8)</f>
        <v>1566151</v>
      </c>
      <c r="E72" s="37">
        <f>SUM(E71,E53,E44,E28,E22,E15,E8)</f>
        <v>10036777</v>
      </c>
      <c r="F72" s="37">
        <f>SUM(F71,F53,F44,F28,F22,F15,F8)</f>
        <v>16084483</v>
      </c>
      <c r="G72" s="110"/>
      <c r="H72" s="107"/>
    </row>
    <row r="73" spans="2:15" ht="15" customHeight="1">
      <c r="C73" s="1"/>
      <c r="D73" s="1"/>
      <c r="E73" s="1"/>
      <c r="F73" s="1"/>
      <c r="G73" s="110"/>
    </row>
    <row r="74" spans="2:15" ht="15" customHeight="1">
      <c r="B74" s="153" t="s">
        <v>120</v>
      </c>
      <c r="C74" s="153"/>
      <c r="D74" s="153"/>
      <c r="E74" s="153"/>
      <c r="F74" s="153"/>
    </row>
    <row r="75" spans="2:15" ht="15" customHeight="1">
      <c r="B75" s="153"/>
      <c r="C75" s="153"/>
      <c r="D75" s="153"/>
      <c r="E75" s="153"/>
      <c r="F75" s="153"/>
    </row>
    <row r="76" spans="2:15" ht="15" customHeight="1">
      <c r="B76" s="153"/>
      <c r="C76" s="153"/>
      <c r="D76" s="153"/>
      <c r="E76" s="153"/>
      <c r="F76" s="153"/>
    </row>
    <row r="77" spans="2:15" ht="15" customHeight="1">
      <c r="B77" s="153"/>
      <c r="C77" s="153"/>
      <c r="D77" s="153"/>
      <c r="E77" s="153"/>
      <c r="F77" s="153"/>
    </row>
    <row r="78" spans="2:15" ht="15" customHeight="1">
      <c r="B78" s="39"/>
      <c r="C78" s="39"/>
      <c r="D78" s="39"/>
      <c r="E78" s="39"/>
      <c r="F78" s="39"/>
    </row>
    <row r="79" spans="2:15" ht="15" customHeight="1">
      <c r="B79" s="39"/>
      <c r="C79" s="39"/>
      <c r="D79" s="39"/>
      <c r="E79" s="39"/>
      <c r="F79" s="39"/>
    </row>
    <row r="80" spans="2:15" ht="15" customHeight="1">
      <c r="B80" s="39"/>
      <c r="C80" s="39"/>
      <c r="D80" s="39"/>
      <c r="E80" s="39"/>
      <c r="F80" s="39"/>
    </row>
    <row r="81" spans="2:6" ht="15" customHeight="1">
      <c r="B81" s="39"/>
      <c r="C81" s="39"/>
      <c r="D81" s="39"/>
      <c r="E81" s="39"/>
      <c r="F81" s="39"/>
    </row>
  </sheetData>
  <mergeCells count="6">
    <mergeCell ref="B2:F2"/>
    <mergeCell ref="B74:F77"/>
    <mergeCell ref="C4:E4"/>
    <mergeCell ref="B3:E3"/>
    <mergeCell ref="B4:B5"/>
    <mergeCell ref="F4:F5"/>
  </mergeCells>
  <printOptions horizontalCentered="1"/>
  <pageMargins left="0.59055118110236227" right="0.59055118110236227" top="0.59055118110236227" bottom="0.39370078740157483" header="0" footer="0"/>
  <pageSetup firstPageNumber="39" orientation="landscape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61"/>
  <sheetViews>
    <sheetView zoomScaleNormal="100" workbookViewId="0">
      <selection activeCell="B6" sqref="B6:O51"/>
    </sheetView>
  </sheetViews>
  <sheetFormatPr baseColWidth="10" defaultColWidth="11.42578125" defaultRowHeight="13"/>
  <cols>
    <col min="1" max="1" width="4.140625" style="36" customWidth="1"/>
    <col min="2" max="2" width="25.28515625" style="36" customWidth="1"/>
    <col min="3" max="8" width="10.42578125" style="40" bestFit="1" customWidth="1"/>
    <col min="9" max="9" width="11.85546875" style="40" bestFit="1" customWidth="1"/>
    <col min="10" max="14" width="10.42578125" style="40" bestFit="1" customWidth="1"/>
    <col min="15" max="15" width="13.140625" style="40" bestFit="1" customWidth="1"/>
    <col min="16" max="16" width="14.28515625" style="36" bestFit="1" customWidth="1"/>
    <col min="17" max="20" width="10.28515625" style="36" bestFit="1" customWidth="1"/>
    <col min="21" max="21" width="12" style="36" bestFit="1" customWidth="1"/>
    <col min="22" max="24" width="10.28515625" style="36" bestFit="1" customWidth="1"/>
    <col min="25" max="36" width="11.85546875" style="36" bestFit="1" customWidth="1"/>
    <col min="37" max="37" width="13.140625" style="36" bestFit="1" customWidth="1"/>
    <col min="38" max="16384" width="11.42578125" style="36"/>
  </cols>
  <sheetData>
    <row r="2" spans="2:21" ht="16">
      <c r="B2" s="155" t="s">
        <v>138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2:21" ht="16">
      <c r="B3" s="155" t="s">
        <v>230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5" spans="2:21">
      <c r="B5" s="44" t="s">
        <v>137</v>
      </c>
      <c r="C5" s="45" t="s">
        <v>136</v>
      </c>
      <c r="D5" s="45" t="s">
        <v>135</v>
      </c>
      <c r="E5" s="45" t="s">
        <v>134</v>
      </c>
      <c r="F5" s="45" t="s">
        <v>133</v>
      </c>
      <c r="G5" s="45" t="s">
        <v>132</v>
      </c>
      <c r="H5" s="45" t="s">
        <v>131</v>
      </c>
      <c r="I5" s="45" t="s">
        <v>130</v>
      </c>
      <c r="J5" s="45" t="s">
        <v>129</v>
      </c>
      <c r="K5" s="45" t="s">
        <v>128</v>
      </c>
      <c r="L5" s="45" t="s">
        <v>127</v>
      </c>
      <c r="M5" s="45" t="s">
        <v>126</v>
      </c>
      <c r="N5" s="45" t="s">
        <v>125</v>
      </c>
      <c r="O5" s="45" t="s">
        <v>2</v>
      </c>
    </row>
    <row r="6" spans="2:21" ht="14">
      <c r="B6" s="46" t="s">
        <v>8</v>
      </c>
      <c r="C6" s="47">
        <v>72687</v>
      </c>
      <c r="D6" s="47">
        <v>134331</v>
      </c>
      <c r="E6" s="47">
        <v>104151</v>
      </c>
      <c r="F6" s="47">
        <v>74968</v>
      </c>
      <c r="G6" s="47">
        <v>57465</v>
      </c>
      <c r="H6" s="47">
        <v>152255</v>
      </c>
      <c r="I6" s="47">
        <v>79860</v>
      </c>
      <c r="J6" s="47">
        <v>93793</v>
      </c>
      <c r="K6" s="47">
        <v>100571</v>
      </c>
      <c r="L6" s="47">
        <v>107126</v>
      </c>
      <c r="M6" s="47">
        <v>178661</v>
      </c>
      <c r="N6" s="42">
        <v>140379</v>
      </c>
      <c r="O6" s="48">
        <f t="shared" ref="O6:O35" si="0">SUM(C6:N6)</f>
        <v>1296247</v>
      </c>
      <c r="Q6" s="42"/>
    </row>
    <row r="7" spans="2:21" ht="14">
      <c r="B7" s="46" t="s">
        <v>9</v>
      </c>
      <c r="C7" s="47">
        <v>96258</v>
      </c>
      <c r="D7" s="47">
        <v>71298</v>
      </c>
      <c r="E7" s="47">
        <v>87710</v>
      </c>
      <c r="F7" s="47">
        <v>76329</v>
      </c>
      <c r="G7" s="47">
        <v>41200</v>
      </c>
      <c r="H7" s="47">
        <v>94097</v>
      </c>
      <c r="I7" s="47">
        <v>71822</v>
      </c>
      <c r="J7" s="47">
        <v>85709</v>
      </c>
      <c r="K7" s="47">
        <v>71664</v>
      </c>
      <c r="L7" s="47">
        <v>90314</v>
      </c>
      <c r="M7" s="47">
        <v>72500</v>
      </c>
      <c r="N7" s="47">
        <v>98126</v>
      </c>
      <c r="O7" s="48">
        <f t="shared" si="0"/>
        <v>957027</v>
      </c>
      <c r="Q7" s="42"/>
    </row>
    <row r="8" spans="2:21" ht="14">
      <c r="B8" s="46" t="s">
        <v>39</v>
      </c>
      <c r="C8" s="47">
        <v>20750</v>
      </c>
      <c r="D8" s="47">
        <v>97190</v>
      </c>
      <c r="E8" s="47">
        <v>112395</v>
      </c>
      <c r="F8" s="47">
        <v>25330</v>
      </c>
      <c r="G8" s="47">
        <v>19620</v>
      </c>
      <c r="H8" s="47">
        <v>41506</v>
      </c>
      <c r="I8" s="47">
        <v>71035</v>
      </c>
      <c r="J8" s="47">
        <v>35833</v>
      </c>
      <c r="K8" s="47">
        <v>40400</v>
      </c>
      <c r="L8" s="47">
        <v>18000</v>
      </c>
      <c r="M8" s="47">
        <v>41000</v>
      </c>
      <c r="N8" s="47">
        <v>45864</v>
      </c>
      <c r="O8" s="48">
        <f>SUM(C8:N8)</f>
        <v>568923</v>
      </c>
      <c r="Q8" s="42"/>
    </row>
    <row r="9" spans="2:21" ht="14">
      <c r="B9" s="46" t="s">
        <v>202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18500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8">
        <f>SUM(C9:N9)</f>
        <v>18500</v>
      </c>
      <c r="Q9" s="42"/>
    </row>
    <row r="10" spans="2:21" ht="14">
      <c r="B10" s="46" t="s">
        <v>10</v>
      </c>
      <c r="C10" s="47">
        <v>158516</v>
      </c>
      <c r="D10" s="47">
        <v>153784</v>
      </c>
      <c r="E10" s="47">
        <v>132573</v>
      </c>
      <c r="F10" s="47">
        <v>129962</v>
      </c>
      <c r="G10" s="47">
        <v>158575</v>
      </c>
      <c r="H10" s="47">
        <v>215759</v>
      </c>
      <c r="I10" s="47">
        <v>261851</v>
      </c>
      <c r="J10" s="47">
        <v>130727</v>
      </c>
      <c r="K10" s="47">
        <v>142547</v>
      </c>
      <c r="L10" s="47">
        <v>172453</v>
      </c>
      <c r="M10" s="47">
        <v>130876</v>
      </c>
      <c r="N10" s="47">
        <v>139472</v>
      </c>
      <c r="O10" s="48">
        <f t="shared" si="0"/>
        <v>1927095</v>
      </c>
      <c r="Q10" s="42"/>
    </row>
    <row r="11" spans="2:21" ht="14">
      <c r="B11" s="46" t="s">
        <v>11</v>
      </c>
      <c r="C11" s="47">
        <v>52475</v>
      </c>
      <c r="D11" s="47">
        <v>7731</v>
      </c>
      <c r="E11" s="47">
        <v>32913</v>
      </c>
      <c r="F11" s="47">
        <v>10454</v>
      </c>
      <c r="G11" s="47">
        <v>8480</v>
      </c>
      <c r="H11" s="47">
        <v>17868</v>
      </c>
      <c r="I11" s="47">
        <v>11557</v>
      </c>
      <c r="J11" s="47">
        <v>9395</v>
      </c>
      <c r="K11" s="47">
        <v>22478</v>
      </c>
      <c r="L11" s="47">
        <v>15651</v>
      </c>
      <c r="M11" s="47">
        <v>17900</v>
      </c>
      <c r="N11" s="47">
        <v>32900</v>
      </c>
      <c r="O11" s="48">
        <f>SUM(C11:N11)</f>
        <v>239802</v>
      </c>
      <c r="Q11" s="42"/>
    </row>
    <row r="12" spans="2:21" ht="14">
      <c r="B12" s="46" t="s">
        <v>34</v>
      </c>
      <c r="C12" s="47">
        <v>17500</v>
      </c>
      <c r="D12" s="47">
        <v>17500</v>
      </c>
      <c r="E12" s="47">
        <v>94886</v>
      </c>
      <c r="F12" s="47">
        <v>70000</v>
      </c>
      <c r="G12" s="47">
        <v>41065</v>
      </c>
      <c r="H12" s="47">
        <v>21100</v>
      </c>
      <c r="I12" s="47">
        <v>34500</v>
      </c>
      <c r="J12" s="47">
        <v>13500</v>
      </c>
      <c r="K12" s="47">
        <v>44000</v>
      </c>
      <c r="L12" s="47">
        <v>28000</v>
      </c>
      <c r="M12" s="47">
        <v>47600</v>
      </c>
      <c r="N12" s="47">
        <v>13972</v>
      </c>
      <c r="O12" s="48">
        <f t="shared" si="0"/>
        <v>443623</v>
      </c>
      <c r="Q12" s="42"/>
    </row>
    <row r="13" spans="2:21" ht="14">
      <c r="B13" s="46" t="s">
        <v>32</v>
      </c>
      <c r="C13" s="47">
        <v>27300</v>
      </c>
      <c r="D13" s="47">
        <v>91395</v>
      </c>
      <c r="E13" s="47">
        <v>38204</v>
      </c>
      <c r="F13" s="47">
        <v>28629</v>
      </c>
      <c r="G13" s="47">
        <v>88581</v>
      </c>
      <c r="H13" s="47">
        <v>75793</v>
      </c>
      <c r="I13" s="47">
        <v>129858</v>
      </c>
      <c r="J13" s="47">
        <v>86838</v>
      </c>
      <c r="K13" s="47">
        <v>60459</v>
      </c>
      <c r="L13" s="47">
        <v>35067</v>
      </c>
      <c r="M13" s="47">
        <v>60052</v>
      </c>
      <c r="N13" s="47">
        <v>16950</v>
      </c>
      <c r="O13" s="48">
        <f t="shared" si="0"/>
        <v>739126</v>
      </c>
      <c r="Q13" s="42"/>
      <c r="U13" s="43"/>
    </row>
    <row r="14" spans="2:21" ht="14">
      <c r="B14" s="46" t="s">
        <v>24</v>
      </c>
      <c r="C14" s="47">
        <v>175332</v>
      </c>
      <c r="D14" s="47">
        <v>149976</v>
      </c>
      <c r="E14" s="47">
        <v>176592</v>
      </c>
      <c r="F14" s="47">
        <v>53376</v>
      </c>
      <c r="G14" s="47">
        <v>75503</v>
      </c>
      <c r="H14" s="47">
        <v>72813</v>
      </c>
      <c r="I14" s="47">
        <v>56801</v>
      </c>
      <c r="J14" s="47">
        <v>56107</v>
      </c>
      <c r="K14" s="47">
        <v>70501</v>
      </c>
      <c r="L14" s="47">
        <v>22622</v>
      </c>
      <c r="M14" s="47">
        <v>59432</v>
      </c>
      <c r="N14" s="47">
        <v>17715</v>
      </c>
      <c r="O14" s="48">
        <f t="shared" si="0"/>
        <v>986770</v>
      </c>
      <c r="Q14" s="42"/>
      <c r="U14" s="43"/>
    </row>
    <row r="15" spans="2:21" ht="14">
      <c r="B15" s="46" t="s">
        <v>124</v>
      </c>
      <c r="C15" s="47">
        <v>14845</v>
      </c>
      <c r="D15" s="47">
        <v>8926</v>
      </c>
      <c r="E15" s="47">
        <v>17895</v>
      </c>
      <c r="F15" s="47">
        <v>4561</v>
      </c>
      <c r="G15" s="47">
        <v>8300</v>
      </c>
      <c r="H15" s="47">
        <v>5629</v>
      </c>
      <c r="I15" s="47">
        <v>5691</v>
      </c>
      <c r="J15" s="47">
        <v>1654</v>
      </c>
      <c r="K15" s="47">
        <v>6663</v>
      </c>
      <c r="L15" s="47">
        <v>8371</v>
      </c>
      <c r="M15" s="47">
        <v>9065</v>
      </c>
      <c r="N15" s="47">
        <v>10363</v>
      </c>
      <c r="O15" s="48">
        <f t="shared" si="0"/>
        <v>101963</v>
      </c>
      <c r="Q15" s="42"/>
      <c r="U15" s="43"/>
    </row>
    <row r="16" spans="2:21" ht="14">
      <c r="B16" s="46" t="s">
        <v>12</v>
      </c>
      <c r="C16" s="47">
        <v>733077</v>
      </c>
      <c r="D16" s="47">
        <v>282779</v>
      </c>
      <c r="E16" s="47">
        <v>324462</v>
      </c>
      <c r="F16" s="47">
        <v>153755</v>
      </c>
      <c r="G16" s="47">
        <v>118982</v>
      </c>
      <c r="H16" s="47">
        <v>221561</v>
      </c>
      <c r="I16" s="47">
        <v>277721</v>
      </c>
      <c r="J16" s="47">
        <v>326977</v>
      </c>
      <c r="K16" s="47">
        <v>252235</v>
      </c>
      <c r="L16" s="47">
        <v>328983</v>
      </c>
      <c r="M16" s="47">
        <v>343453</v>
      </c>
      <c r="N16" s="47">
        <v>200344</v>
      </c>
      <c r="O16" s="48">
        <f t="shared" ref="O16:O17" si="1">SUM(C16:N16)</f>
        <v>3564329</v>
      </c>
      <c r="Q16" s="42"/>
      <c r="U16" s="43"/>
    </row>
    <row r="17" spans="2:21" ht="14">
      <c r="B17" s="46" t="s">
        <v>13</v>
      </c>
      <c r="C17" s="47">
        <v>18629</v>
      </c>
      <c r="D17" s="47">
        <v>30782</v>
      </c>
      <c r="E17" s="47">
        <v>102657</v>
      </c>
      <c r="F17" s="47">
        <v>14027</v>
      </c>
      <c r="G17" s="47">
        <v>39854</v>
      </c>
      <c r="H17" s="47">
        <v>30707</v>
      </c>
      <c r="I17" s="47">
        <v>43049</v>
      </c>
      <c r="J17" s="47">
        <v>8193</v>
      </c>
      <c r="K17" s="47">
        <v>24552</v>
      </c>
      <c r="L17" s="47">
        <v>114711</v>
      </c>
      <c r="M17" s="47">
        <v>55022</v>
      </c>
      <c r="N17" s="47">
        <v>50380</v>
      </c>
      <c r="O17" s="48">
        <f t="shared" si="1"/>
        <v>532563</v>
      </c>
      <c r="Q17" s="42"/>
      <c r="U17" s="43"/>
    </row>
    <row r="18" spans="2:21" ht="14">
      <c r="B18" s="46" t="s">
        <v>37</v>
      </c>
      <c r="C18" s="47">
        <v>2547</v>
      </c>
      <c r="D18" s="47">
        <v>2895</v>
      </c>
      <c r="E18" s="47">
        <v>498</v>
      </c>
      <c r="F18" s="47">
        <v>2463</v>
      </c>
      <c r="G18" s="47">
        <v>239</v>
      </c>
      <c r="H18" s="47">
        <v>1162</v>
      </c>
      <c r="I18" s="47">
        <v>1163</v>
      </c>
      <c r="J18" s="47">
        <v>1577</v>
      </c>
      <c r="K18" s="47">
        <v>2732</v>
      </c>
      <c r="L18" s="47">
        <v>577</v>
      </c>
      <c r="M18" s="47">
        <v>2113</v>
      </c>
      <c r="N18" s="47">
        <v>5493</v>
      </c>
      <c r="O18" s="48">
        <f t="shared" si="0"/>
        <v>23459</v>
      </c>
      <c r="Q18" s="42"/>
      <c r="U18" s="43"/>
    </row>
    <row r="19" spans="2:21" ht="14">
      <c r="B19" s="46" t="s">
        <v>14</v>
      </c>
      <c r="C19" s="47">
        <v>74544</v>
      </c>
      <c r="D19" s="47">
        <v>54699</v>
      </c>
      <c r="E19" s="47">
        <v>207252</v>
      </c>
      <c r="F19" s="47">
        <v>176780</v>
      </c>
      <c r="G19" s="47">
        <v>139777</v>
      </c>
      <c r="H19" s="47">
        <v>159778</v>
      </c>
      <c r="I19" s="47">
        <v>190064</v>
      </c>
      <c r="J19" s="47">
        <v>57584</v>
      </c>
      <c r="K19" s="47">
        <v>118348</v>
      </c>
      <c r="L19" s="47">
        <v>163968</v>
      </c>
      <c r="M19" s="47">
        <v>128158</v>
      </c>
      <c r="N19" s="47">
        <v>119091</v>
      </c>
      <c r="O19" s="48">
        <f t="shared" si="0"/>
        <v>1590043</v>
      </c>
      <c r="Q19" s="42"/>
      <c r="U19" s="43"/>
    </row>
    <row r="20" spans="2:21" ht="14">
      <c r="B20" s="46" t="s">
        <v>15</v>
      </c>
      <c r="C20" s="47">
        <v>758</v>
      </c>
      <c r="D20" s="47">
        <v>11331</v>
      </c>
      <c r="E20" s="47">
        <v>8000</v>
      </c>
      <c r="F20" s="47">
        <v>7500</v>
      </c>
      <c r="G20" s="47">
        <v>0</v>
      </c>
      <c r="H20" s="47">
        <v>35270</v>
      </c>
      <c r="I20" s="47">
        <v>7205</v>
      </c>
      <c r="J20" s="47">
        <v>9500</v>
      </c>
      <c r="K20" s="47">
        <v>6380</v>
      </c>
      <c r="L20" s="47">
        <v>35343</v>
      </c>
      <c r="M20" s="47">
        <v>0</v>
      </c>
      <c r="N20" s="47">
        <v>0</v>
      </c>
      <c r="O20" s="48">
        <f t="shared" si="0"/>
        <v>121287</v>
      </c>
      <c r="Q20" s="42"/>
    </row>
    <row r="21" spans="2:21" ht="14">
      <c r="B21" s="46" t="s">
        <v>16</v>
      </c>
      <c r="C21" s="47">
        <v>824828</v>
      </c>
      <c r="D21" s="47">
        <v>908333</v>
      </c>
      <c r="E21" s="47">
        <v>957470</v>
      </c>
      <c r="F21" s="47">
        <v>161868</v>
      </c>
      <c r="G21" s="47">
        <v>106019</v>
      </c>
      <c r="H21" s="47">
        <v>208657</v>
      </c>
      <c r="I21" s="47">
        <v>242404</v>
      </c>
      <c r="J21" s="47">
        <v>256417</v>
      </c>
      <c r="K21" s="47">
        <v>156719</v>
      </c>
      <c r="L21" s="47">
        <v>227500</v>
      </c>
      <c r="M21" s="47">
        <v>318458</v>
      </c>
      <c r="N21" s="47">
        <v>189182</v>
      </c>
      <c r="O21" s="48">
        <f t="shared" ref="O21" si="2">SUM(C21:N21)</f>
        <v>4557855</v>
      </c>
      <c r="Q21" s="42"/>
    </row>
    <row r="22" spans="2:21" ht="14">
      <c r="B22" s="46" t="s">
        <v>22</v>
      </c>
      <c r="C22" s="47">
        <v>840430</v>
      </c>
      <c r="D22" s="47">
        <v>756545</v>
      </c>
      <c r="E22" s="47">
        <v>802056</v>
      </c>
      <c r="F22" s="47">
        <v>268164</v>
      </c>
      <c r="G22" s="47">
        <v>103982</v>
      </c>
      <c r="H22" s="47">
        <v>108222</v>
      </c>
      <c r="I22" s="47">
        <v>163856</v>
      </c>
      <c r="J22" s="47">
        <v>178599</v>
      </c>
      <c r="K22" s="47">
        <v>93599</v>
      </c>
      <c r="L22" s="47">
        <v>146233</v>
      </c>
      <c r="M22" s="47">
        <v>245499</v>
      </c>
      <c r="N22" s="47">
        <v>116596</v>
      </c>
      <c r="O22" s="48">
        <f t="shared" si="0"/>
        <v>3823781</v>
      </c>
      <c r="Q22" s="42"/>
    </row>
    <row r="23" spans="2:21" ht="14">
      <c r="B23" s="46" t="s">
        <v>23</v>
      </c>
      <c r="C23" s="47">
        <v>15300</v>
      </c>
      <c r="D23" s="47">
        <v>2446</v>
      </c>
      <c r="E23" s="47">
        <v>7003</v>
      </c>
      <c r="F23" s="47">
        <v>9800</v>
      </c>
      <c r="G23" s="47">
        <v>20131</v>
      </c>
      <c r="H23" s="47">
        <v>13591</v>
      </c>
      <c r="I23" s="47">
        <v>13301</v>
      </c>
      <c r="J23" s="47">
        <v>15144</v>
      </c>
      <c r="K23" s="47">
        <v>14577</v>
      </c>
      <c r="L23" s="47">
        <v>48237</v>
      </c>
      <c r="M23" s="47">
        <v>35061</v>
      </c>
      <c r="N23" s="47">
        <v>2202</v>
      </c>
      <c r="O23" s="48">
        <f t="shared" si="0"/>
        <v>196793</v>
      </c>
      <c r="Q23" s="42"/>
    </row>
    <row r="24" spans="2:21" ht="14">
      <c r="B24" s="46" t="s">
        <v>208</v>
      </c>
      <c r="C24" s="47">
        <v>204</v>
      </c>
      <c r="D24" s="47">
        <v>112</v>
      </c>
      <c r="E24" s="47">
        <v>148</v>
      </c>
      <c r="F24" s="47">
        <v>162</v>
      </c>
      <c r="G24" s="47">
        <v>80</v>
      </c>
      <c r="H24" s="47">
        <v>120</v>
      </c>
      <c r="I24" s="47">
        <v>208</v>
      </c>
      <c r="J24" s="47">
        <v>86</v>
      </c>
      <c r="K24" s="47">
        <v>0</v>
      </c>
      <c r="L24" s="47">
        <v>188</v>
      </c>
      <c r="M24" s="47">
        <v>130</v>
      </c>
      <c r="N24" s="47">
        <v>164</v>
      </c>
      <c r="O24" s="48">
        <f t="shared" si="0"/>
        <v>1602</v>
      </c>
      <c r="Q24" s="42"/>
    </row>
    <row r="25" spans="2:21" ht="14">
      <c r="B25" s="46" t="s">
        <v>206</v>
      </c>
      <c r="C25" s="47">
        <v>17912</v>
      </c>
      <c r="D25" s="47">
        <v>17672</v>
      </c>
      <c r="E25" s="47">
        <v>9170</v>
      </c>
      <c r="F25" s="47">
        <v>5972</v>
      </c>
      <c r="G25" s="47">
        <v>4114</v>
      </c>
      <c r="H25" s="47">
        <v>4084</v>
      </c>
      <c r="I25" s="47">
        <v>3710</v>
      </c>
      <c r="J25" s="47">
        <v>2858</v>
      </c>
      <c r="K25" s="47">
        <v>3332</v>
      </c>
      <c r="L25" s="47">
        <v>3850</v>
      </c>
      <c r="M25" s="47">
        <v>4808</v>
      </c>
      <c r="N25" s="47">
        <v>5538</v>
      </c>
      <c r="O25" s="48">
        <f t="shared" si="0"/>
        <v>83020</v>
      </c>
      <c r="Q25" s="42"/>
    </row>
    <row r="26" spans="2:21" ht="14">
      <c r="B26" s="46" t="s">
        <v>209</v>
      </c>
      <c r="C26" s="47">
        <v>50</v>
      </c>
      <c r="D26" s="47">
        <v>51</v>
      </c>
      <c r="E26" s="47">
        <v>51</v>
      </c>
      <c r="F26" s="47">
        <v>51</v>
      </c>
      <c r="G26" s="47">
        <v>51</v>
      </c>
      <c r="H26" s="47">
        <v>51</v>
      </c>
      <c r="I26" s="47">
        <v>111</v>
      </c>
      <c r="J26" s="47">
        <v>131</v>
      </c>
      <c r="K26" s="47">
        <v>51</v>
      </c>
      <c r="L26" s="47">
        <v>1090</v>
      </c>
      <c r="M26" s="47">
        <v>51</v>
      </c>
      <c r="N26" s="47">
        <v>51</v>
      </c>
      <c r="O26" s="48">
        <f t="shared" si="0"/>
        <v>1790</v>
      </c>
      <c r="Q26" s="42"/>
    </row>
    <row r="27" spans="2:21" ht="14">
      <c r="B27" s="46" t="s">
        <v>201</v>
      </c>
      <c r="C27" s="47">
        <v>190</v>
      </c>
      <c r="D27" s="47">
        <v>51</v>
      </c>
      <c r="E27" s="47">
        <v>576</v>
      </c>
      <c r="F27" s="47">
        <v>351</v>
      </c>
      <c r="G27" s="47">
        <v>151</v>
      </c>
      <c r="H27" s="47">
        <v>51</v>
      </c>
      <c r="I27" s="47">
        <v>51</v>
      </c>
      <c r="J27" s="47">
        <v>51</v>
      </c>
      <c r="K27" s="47">
        <v>51</v>
      </c>
      <c r="L27" s="47">
        <v>51</v>
      </c>
      <c r="M27" s="47">
        <v>234</v>
      </c>
      <c r="N27" s="47">
        <v>231</v>
      </c>
      <c r="O27" s="48">
        <f t="shared" si="0"/>
        <v>2039</v>
      </c>
      <c r="Q27" s="42"/>
    </row>
    <row r="28" spans="2:21" ht="14">
      <c r="B28" s="46" t="s">
        <v>17</v>
      </c>
      <c r="C28" s="47">
        <v>106245</v>
      </c>
      <c r="D28" s="47">
        <v>87554</v>
      </c>
      <c r="E28" s="47">
        <v>184974</v>
      </c>
      <c r="F28" s="47">
        <v>181896</v>
      </c>
      <c r="G28" s="47">
        <v>157396</v>
      </c>
      <c r="H28" s="47">
        <v>144951</v>
      </c>
      <c r="I28" s="47">
        <v>130316</v>
      </c>
      <c r="J28" s="47">
        <v>154219</v>
      </c>
      <c r="K28" s="47">
        <v>130922</v>
      </c>
      <c r="L28" s="47">
        <v>193688</v>
      </c>
      <c r="M28" s="47">
        <v>105220</v>
      </c>
      <c r="N28" s="47">
        <v>145042</v>
      </c>
      <c r="O28" s="48">
        <f t="shared" si="0"/>
        <v>1722423</v>
      </c>
      <c r="Q28" s="42"/>
    </row>
    <row r="29" spans="2:21" ht="14">
      <c r="B29" s="46" t="s">
        <v>31</v>
      </c>
      <c r="C29" s="47">
        <v>93656</v>
      </c>
      <c r="D29" s="47">
        <v>196115</v>
      </c>
      <c r="E29" s="47">
        <v>131628</v>
      </c>
      <c r="F29" s="47">
        <v>210659</v>
      </c>
      <c r="G29" s="47">
        <v>145300</v>
      </c>
      <c r="H29" s="47">
        <v>196869</v>
      </c>
      <c r="I29" s="47">
        <v>180108</v>
      </c>
      <c r="J29" s="47">
        <v>227225</v>
      </c>
      <c r="K29" s="47">
        <v>142800</v>
      </c>
      <c r="L29" s="47">
        <v>199602</v>
      </c>
      <c r="M29" s="47">
        <v>178120</v>
      </c>
      <c r="N29" s="47">
        <v>227494</v>
      </c>
      <c r="O29" s="48">
        <f t="shared" si="0"/>
        <v>2129576</v>
      </c>
      <c r="Q29" s="42"/>
    </row>
    <row r="30" spans="2:21" ht="14">
      <c r="B30" s="46" t="s">
        <v>44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185</v>
      </c>
      <c r="L30" s="47">
        <v>180</v>
      </c>
      <c r="M30" s="47">
        <v>170</v>
      </c>
      <c r="N30" s="47">
        <v>0</v>
      </c>
      <c r="O30" s="48">
        <f t="shared" si="0"/>
        <v>535</v>
      </c>
      <c r="Q30" s="42"/>
    </row>
    <row r="31" spans="2:21" ht="14">
      <c r="B31" s="46" t="s">
        <v>27</v>
      </c>
      <c r="C31" s="47">
        <v>26413</v>
      </c>
      <c r="D31" s="47">
        <v>15109</v>
      </c>
      <c r="E31" s="47">
        <v>41962</v>
      </c>
      <c r="F31" s="47">
        <v>21395</v>
      </c>
      <c r="G31" s="47">
        <v>6427</v>
      </c>
      <c r="H31" s="47">
        <v>10435</v>
      </c>
      <c r="I31" s="47">
        <v>15482</v>
      </c>
      <c r="J31" s="47">
        <v>16672</v>
      </c>
      <c r="K31" s="47">
        <v>21400</v>
      </c>
      <c r="L31" s="47">
        <v>19676</v>
      </c>
      <c r="M31" s="47">
        <v>16931</v>
      </c>
      <c r="N31" s="47">
        <v>14960</v>
      </c>
      <c r="O31" s="48">
        <f t="shared" si="0"/>
        <v>226862</v>
      </c>
      <c r="Q31" s="42"/>
    </row>
    <row r="32" spans="2:21" ht="14">
      <c r="B32" s="46" t="s">
        <v>30</v>
      </c>
      <c r="C32" s="47">
        <v>24284</v>
      </c>
      <c r="D32" s="47">
        <v>18670</v>
      </c>
      <c r="E32" s="47">
        <v>19600</v>
      </c>
      <c r="F32" s="47">
        <v>24810</v>
      </c>
      <c r="G32" s="47">
        <v>27945</v>
      </c>
      <c r="H32" s="47">
        <v>24000</v>
      </c>
      <c r="I32" s="47">
        <v>24400</v>
      </c>
      <c r="J32" s="47">
        <v>23600</v>
      </c>
      <c r="K32" s="47">
        <v>13640</v>
      </c>
      <c r="L32" s="47">
        <v>21633</v>
      </c>
      <c r="M32" s="47">
        <v>24950</v>
      </c>
      <c r="N32" s="47">
        <v>20453</v>
      </c>
      <c r="O32" s="48">
        <f t="shared" si="0"/>
        <v>267985</v>
      </c>
      <c r="Q32" s="42"/>
    </row>
    <row r="33" spans="2:17" ht="14">
      <c r="B33" s="46" t="s">
        <v>28</v>
      </c>
      <c r="C33" s="47">
        <v>3183</v>
      </c>
      <c r="D33" s="47">
        <v>277</v>
      </c>
      <c r="E33" s="47">
        <v>127</v>
      </c>
      <c r="F33" s="47">
        <v>182</v>
      </c>
      <c r="G33" s="47">
        <v>1272</v>
      </c>
      <c r="H33" s="47">
        <v>805</v>
      </c>
      <c r="I33" s="47">
        <v>640</v>
      </c>
      <c r="J33" s="47">
        <v>2033</v>
      </c>
      <c r="K33" s="47">
        <v>3152</v>
      </c>
      <c r="L33" s="47">
        <v>1033</v>
      </c>
      <c r="M33" s="47">
        <v>868</v>
      </c>
      <c r="N33" s="47">
        <v>1100</v>
      </c>
      <c r="O33" s="48">
        <f t="shared" si="0"/>
        <v>14672</v>
      </c>
      <c r="Q33" s="42"/>
    </row>
    <row r="34" spans="2:17" ht="14">
      <c r="B34" s="46" t="s">
        <v>33</v>
      </c>
      <c r="C34" s="47">
        <v>7798</v>
      </c>
      <c r="D34" s="47">
        <v>4484</v>
      </c>
      <c r="E34" s="47">
        <v>10711</v>
      </c>
      <c r="F34" s="47">
        <v>12636</v>
      </c>
      <c r="G34" s="47">
        <v>14106</v>
      </c>
      <c r="H34" s="47">
        <v>10174</v>
      </c>
      <c r="I34" s="47">
        <v>18563</v>
      </c>
      <c r="J34" s="47">
        <v>12925</v>
      </c>
      <c r="K34" s="47">
        <v>11858</v>
      </c>
      <c r="L34" s="47">
        <v>25989</v>
      </c>
      <c r="M34" s="47">
        <v>17769</v>
      </c>
      <c r="N34" s="47">
        <v>27392</v>
      </c>
      <c r="O34" s="48">
        <f t="shared" si="0"/>
        <v>174405</v>
      </c>
      <c r="Q34" s="42"/>
    </row>
    <row r="35" spans="2:17" ht="14">
      <c r="B35" s="46" t="s">
        <v>35</v>
      </c>
      <c r="C35" s="47">
        <v>18991</v>
      </c>
      <c r="D35" s="47">
        <v>6043</v>
      </c>
      <c r="E35" s="47">
        <v>10280</v>
      </c>
      <c r="F35" s="47">
        <v>3661</v>
      </c>
      <c r="G35" s="47">
        <v>6595</v>
      </c>
      <c r="H35" s="47">
        <v>9920</v>
      </c>
      <c r="I35" s="47">
        <v>25164</v>
      </c>
      <c r="J35" s="47">
        <v>14697</v>
      </c>
      <c r="K35" s="47">
        <v>17141</v>
      </c>
      <c r="L35" s="47">
        <v>23882</v>
      </c>
      <c r="M35" s="47">
        <v>20041</v>
      </c>
      <c r="N35" s="47">
        <v>21652</v>
      </c>
      <c r="O35" s="48">
        <f t="shared" si="0"/>
        <v>178067</v>
      </c>
      <c r="Q35" s="42"/>
    </row>
    <row r="36" spans="2:17" ht="14">
      <c r="B36" s="46" t="s">
        <v>26</v>
      </c>
      <c r="C36" s="47">
        <v>841</v>
      </c>
      <c r="D36" s="47">
        <v>1766</v>
      </c>
      <c r="E36" s="47">
        <v>5545</v>
      </c>
      <c r="F36" s="47">
        <v>4159</v>
      </c>
      <c r="G36" s="47">
        <v>1724</v>
      </c>
      <c r="H36" s="47">
        <v>2877</v>
      </c>
      <c r="I36" s="47">
        <v>1671</v>
      </c>
      <c r="J36" s="47">
        <v>3779</v>
      </c>
      <c r="K36" s="47">
        <v>2817</v>
      </c>
      <c r="L36" s="47">
        <v>4788</v>
      </c>
      <c r="M36" s="47">
        <v>6064</v>
      </c>
      <c r="N36" s="47">
        <v>5690</v>
      </c>
      <c r="O36" s="48">
        <f t="shared" ref="O36:O50" si="3">SUM(C36:N36)</f>
        <v>41721</v>
      </c>
      <c r="Q36" s="42"/>
    </row>
    <row r="37" spans="2:17" ht="14">
      <c r="B37" s="46" t="s">
        <v>42</v>
      </c>
      <c r="C37" s="47">
        <v>83795</v>
      </c>
      <c r="D37" s="47">
        <v>52742</v>
      </c>
      <c r="E37" s="47">
        <v>48824</v>
      </c>
      <c r="F37" s="47">
        <v>31460</v>
      </c>
      <c r="G37" s="47">
        <v>37041</v>
      </c>
      <c r="H37" s="47">
        <v>36946</v>
      </c>
      <c r="I37" s="47">
        <v>43534</v>
      </c>
      <c r="J37" s="47">
        <v>65048</v>
      </c>
      <c r="K37" s="47">
        <v>58604</v>
      </c>
      <c r="L37" s="47">
        <v>69051</v>
      </c>
      <c r="M37" s="47">
        <v>65455</v>
      </c>
      <c r="N37" s="47">
        <v>58757</v>
      </c>
      <c r="O37" s="48">
        <f t="shared" si="3"/>
        <v>651257</v>
      </c>
      <c r="Q37" s="42"/>
    </row>
    <row r="38" spans="2:17" ht="14">
      <c r="B38" s="46" t="s">
        <v>45</v>
      </c>
      <c r="C38" s="47">
        <v>58674</v>
      </c>
      <c r="D38" s="47">
        <v>21696</v>
      </c>
      <c r="E38" s="47">
        <v>23930</v>
      </c>
      <c r="F38" s="47">
        <v>22604</v>
      </c>
      <c r="G38" s="47">
        <v>23037</v>
      </c>
      <c r="H38" s="47">
        <v>20569</v>
      </c>
      <c r="I38" s="47">
        <v>19633</v>
      </c>
      <c r="J38" s="47">
        <v>20810</v>
      </c>
      <c r="K38" s="47">
        <v>19329</v>
      </c>
      <c r="L38" s="47">
        <v>22574</v>
      </c>
      <c r="M38" s="47">
        <v>21103</v>
      </c>
      <c r="N38" s="47">
        <v>24090</v>
      </c>
      <c r="O38" s="48">
        <f t="shared" si="3"/>
        <v>298049</v>
      </c>
      <c r="Q38" s="42"/>
    </row>
    <row r="39" spans="2:17" ht="14">
      <c r="B39" s="46" t="s">
        <v>38</v>
      </c>
      <c r="C39" s="47">
        <v>25699</v>
      </c>
      <c r="D39" s="47">
        <v>26562</v>
      </c>
      <c r="E39" s="47">
        <v>23865</v>
      </c>
      <c r="F39" s="47">
        <v>12787</v>
      </c>
      <c r="G39" s="47">
        <v>17349</v>
      </c>
      <c r="H39" s="47">
        <v>17228</v>
      </c>
      <c r="I39" s="47">
        <v>22366</v>
      </c>
      <c r="J39" s="47">
        <v>21807</v>
      </c>
      <c r="K39" s="47">
        <v>19362</v>
      </c>
      <c r="L39" s="47">
        <v>21200</v>
      </c>
      <c r="M39" s="47">
        <v>24951</v>
      </c>
      <c r="N39" s="47">
        <v>21328</v>
      </c>
      <c r="O39" s="48">
        <f t="shared" si="3"/>
        <v>254504</v>
      </c>
      <c r="Q39" s="42"/>
    </row>
    <row r="40" spans="2:17" ht="14">
      <c r="B40" s="46" t="s">
        <v>36</v>
      </c>
      <c r="C40" s="47">
        <v>29863</v>
      </c>
      <c r="D40" s="47">
        <v>34557</v>
      </c>
      <c r="E40" s="47">
        <v>32776</v>
      </c>
      <c r="F40" s="47">
        <v>31217</v>
      </c>
      <c r="G40" s="47">
        <v>25844</v>
      </c>
      <c r="H40" s="47">
        <v>25659</v>
      </c>
      <c r="I40" s="47">
        <v>32882</v>
      </c>
      <c r="J40" s="47">
        <v>53522</v>
      </c>
      <c r="K40" s="47">
        <v>39550</v>
      </c>
      <c r="L40" s="47">
        <v>51576</v>
      </c>
      <c r="M40" s="47">
        <v>44652</v>
      </c>
      <c r="N40" s="47">
        <v>31011</v>
      </c>
      <c r="O40" s="48">
        <f t="shared" si="3"/>
        <v>433109</v>
      </c>
      <c r="Q40" s="42"/>
    </row>
    <row r="41" spans="2:17" ht="14">
      <c r="B41" s="46" t="s">
        <v>40</v>
      </c>
      <c r="C41" s="47">
        <v>5297</v>
      </c>
      <c r="D41" s="47">
        <v>5651</v>
      </c>
      <c r="E41" s="47">
        <v>6645</v>
      </c>
      <c r="F41" s="47">
        <v>6768</v>
      </c>
      <c r="G41" s="47">
        <v>4707</v>
      </c>
      <c r="H41" s="47">
        <v>4669</v>
      </c>
      <c r="I41" s="47">
        <v>4849</v>
      </c>
      <c r="J41" s="47">
        <v>3384</v>
      </c>
      <c r="K41" s="47">
        <v>1803</v>
      </c>
      <c r="L41" s="47">
        <v>8213</v>
      </c>
      <c r="M41" s="47">
        <v>8937</v>
      </c>
      <c r="N41" s="47">
        <v>7736</v>
      </c>
      <c r="O41" s="48">
        <f t="shared" si="3"/>
        <v>68659</v>
      </c>
      <c r="Q41" s="42"/>
    </row>
    <row r="42" spans="2:17" ht="14">
      <c r="B42" s="46" t="s">
        <v>212</v>
      </c>
      <c r="C42" s="47">
        <v>0</v>
      </c>
      <c r="D42" s="47">
        <v>0</v>
      </c>
      <c r="E42" s="47">
        <v>11838</v>
      </c>
      <c r="F42" s="47">
        <v>11748</v>
      </c>
      <c r="G42" s="47">
        <v>12566</v>
      </c>
      <c r="H42" s="47">
        <v>10290</v>
      </c>
      <c r="I42" s="47">
        <v>13908</v>
      </c>
      <c r="J42" s="47">
        <v>9806</v>
      </c>
      <c r="K42" s="47">
        <v>14436</v>
      </c>
      <c r="L42" s="47">
        <v>16554</v>
      </c>
      <c r="M42" s="47">
        <v>12756</v>
      </c>
      <c r="N42" s="47">
        <v>15096</v>
      </c>
      <c r="O42" s="48">
        <f t="shared" si="3"/>
        <v>128998</v>
      </c>
      <c r="Q42" s="42"/>
    </row>
    <row r="43" spans="2:17" ht="14">
      <c r="B43" s="46" t="s">
        <v>18</v>
      </c>
      <c r="C43" s="47">
        <v>60573</v>
      </c>
      <c r="D43" s="47">
        <v>36432</v>
      </c>
      <c r="E43" s="47">
        <v>53996</v>
      </c>
      <c r="F43" s="47">
        <v>82852</v>
      </c>
      <c r="G43" s="47">
        <v>71462</v>
      </c>
      <c r="H43" s="47">
        <v>82136</v>
      </c>
      <c r="I43" s="47">
        <v>81945</v>
      </c>
      <c r="J43" s="47">
        <v>92353</v>
      </c>
      <c r="K43" s="47">
        <v>83592</v>
      </c>
      <c r="L43" s="47">
        <v>105672</v>
      </c>
      <c r="M43" s="47">
        <v>74794</v>
      </c>
      <c r="N43" s="47">
        <v>61459</v>
      </c>
      <c r="O43" s="48">
        <f t="shared" si="3"/>
        <v>887266</v>
      </c>
      <c r="Q43" s="42"/>
    </row>
    <row r="44" spans="2:17" ht="14">
      <c r="B44" s="46" t="s">
        <v>213</v>
      </c>
      <c r="C44" s="47">
        <v>745</v>
      </c>
      <c r="D44" s="47">
        <v>624</v>
      </c>
      <c r="E44" s="47">
        <v>593</v>
      </c>
      <c r="F44" s="47">
        <v>400</v>
      </c>
      <c r="G44" s="47">
        <v>370</v>
      </c>
      <c r="H44" s="47">
        <v>231</v>
      </c>
      <c r="I44" s="47">
        <v>198</v>
      </c>
      <c r="J44" s="47">
        <v>242</v>
      </c>
      <c r="K44" s="47">
        <v>480</v>
      </c>
      <c r="L44" s="47">
        <v>475</v>
      </c>
      <c r="M44" s="47">
        <v>639</v>
      </c>
      <c r="N44" s="47">
        <v>827</v>
      </c>
      <c r="O44" s="48">
        <f t="shared" si="3"/>
        <v>5824</v>
      </c>
      <c r="Q44" s="42"/>
    </row>
    <row r="45" spans="2:17" ht="14">
      <c r="B45" s="46" t="s">
        <v>19</v>
      </c>
      <c r="C45" s="47">
        <v>69805</v>
      </c>
      <c r="D45" s="47">
        <v>67938</v>
      </c>
      <c r="E45" s="47">
        <v>72158</v>
      </c>
      <c r="F45" s="47">
        <v>73816</v>
      </c>
      <c r="G45" s="47">
        <v>69716</v>
      </c>
      <c r="H45" s="47">
        <v>49318</v>
      </c>
      <c r="I45" s="47">
        <v>54785</v>
      </c>
      <c r="J45" s="47">
        <v>43344</v>
      </c>
      <c r="K45" s="47">
        <v>65314</v>
      </c>
      <c r="L45" s="47">
        <v>70444</v>
      </c>
      <c r="M45" s="47">
        <v>68223</v>
      </c>
      <c r="N45" s="47">
        <v>67127</v>
      </c>
      <c r="O45" s="48">
        <f t="shared" si="3"/>
        <v>771988</v>
      </c>
      <c r="Q45" s="42"/>
    </row>
    <row r="46" spans="2:17" ht="14">
      <c r="B46" s="46" t="s">
        <v>20</v>
      </c>
      <c r="C46" s="47">
        <v>48502</v>
      </c>
      <c r="D46" s="47">
        <v>170537</v>
      </c>
      <c r="E46" s="47">
        <v>99068</v>
      </c>
      <c r="F46" s="47">
        <v>173954</v>
      </c>
      <c r="G46" s="47">
        <v>100195</v>
      </c>
      <c r="H46" s="47">
        <v>130480</v>
      </c>
      <c r="I46" s="47">
        <v>84637</v>
      </c>
      <c r="J46" s="47">
        <v>199454</v>
      </c>
      <c r="K46" s="47">
        <v>103502</v>
      </c>
      <c r="L46" s="47">
        <v>141727</v>
      </c>
      <c r="M46" s="47">
        <v>103215</v>
      </c>
      <c r="N46" s="47">
        <v>159552</v>
      </c>
      <c r="O46" s="48">
        <f t="shared" si="3"/>
        <v>1514823</v>
      </c>
      <c r="Q46" s="42"/>
    </row>
    <row r="47" spans="2:17" ht="14">
      <c r="B47" s="46" t="s">
        <v>25</v>
      </c>
      <c r="C47" s="47">
        <v>22000</v>
      </c>
      <c r="D47" s="47">
        <v>43200</v>
      </c>
      <c r="E47" s="47">
        <v>36000</v>
      </c>
      <c r="F47" s="47">
        <v>48501</v>
      </c>
      <c r="G47" s="47">
        <v>1837</v>
      </c>
      <c r="H47" s="47">
        <v>18147</v>
      </c>
      <c r="I47" s="47">
        <v>66832</v>
      </c>
      <c r="J47" s="47">
        <v>83425</v>
      </c>
      <c r="K47" s="47">
        <v>133</v>
      </c>
      <c r="L47" s="47">
        <v>63511</v>
      </c>
      <c r="M47" s="47">
        <v>0</v>
      </c>
      <c r="N47" s="47">
        <v>18552</v>
      </c>
      <c r="O47" s="48">
        <f t="shared" si="3"/>
        <v>402138</v>
      </c>
      <c r="Q47" s="42"/>
    </row>
    <row r="48" spans="2:17" ht="14">
      <c r="B48" s="46" t="s">
        <v>43</v>
      </c>
      <c r="C48" s="47">
        <v>16228</v>
      </c>
      <c r="D48" s="47">
        <v>14693</v>
      </c>
      <c r="E48" s="47">
        <v>11231</v>
      </c>
      <c r="F48" s="47">
        <v>13410</v>
      </c>
      <c r="G48" s="47">
        <v>12915</v>
      </c>
      <c r="H48" s="47">
        <v>12071</v>
      </c>
      <c r="I48" s="47">
        <v>12069</v>
      </c>
      <c r="J48" s="47">
        <v>12923</v>
      </c>
      <c r="K48" s="47">
        <v>10934</v>
      </c>
      <c r="L48" s="47">
        <v>12745</v>
      </c>
      <c r="M48" s="47">
        <v>11667</v>
      </c>
      <c r="N48" s="47">
        <v>12125</v>
      </c>
      <c r="O48" s="48">
        <f t="shared" si="3"/>
        <v>153011</v>
      </c>
      <c r="Q48" s="42"/>
    </row>
    <row r="49" spans="2:17" ht="14">
      <c r="B49" s="46" t="s">
        <v>41</v>
      </c>
      <c r="C49" s="47">
        <v>5562</v>
      </c>
      <c r="D49" s="47">
        <v>4574</v>
      </c>
      <c r="E49" s="47">
        <v>5405</v>
      </c>
      <c r="F49" s="47">
        <v>4879</v>
      </c>
      <c r="G49" s="47">
        <v>7591</v>
      </c>
      <c r="H49" s="47">
        <v>3963</v>
      </c>
      <c r="I49" s="47">
        <v>4476</v>
      </c>
      <c r="J49" s="47">
        <v>3263</v>
      </c>
      <c r="K49" s="47">
        <v>2837</v>
      </c>
      <c r="L49" s="47">
        <v>3910</v>
      </c>
      <c r="M49" s="47">
        <v>8832</v>
      </c>
      <c r="N49" s="47">
        <v>8076</v>
      </c>
      <c r="O49" s="48">
        <f t="shared" si="3"/>
        <v>63368</v>
      </c>
      <c r="Q49" s="42"/>
    </row>
    <row r="50" spans="2:17" ht="14">
      <c r="B50" s="46" t="s">
        <v>214</v>
      </c>
      <c r="C50" s="47">
        <v>588</v>
      </c>
      <c r="D50" s="47">
        <v>11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1490</v>
      </c>
      <c r="O50" s="48">
        <f t="shared" si="3"/>
        <v>2089</v>
      </c>
      <c r="Q50" s="42"/>
    </row>
    <row r="51" spans="2:17">
      <c r="B51" s="49" t="s">
        <v>121</v>
      </c>
      <c r="C51" s="50">
        <f t="shared" ref="C51:O51" si="4">SUM(C6:C50)</f>
        <v>3872874</v>
      </c>
      <c r="D51" s="50">
        <f t="shared" si="4"/>
        <v>3609062</v>
      </c>
      <c r="E51" s="50">
        <f t="shared" si="4"/>
        <v>4047818</v>
      </c>
      <c r="F51" s="50">
        <f t="shared" si="4"/>
        <v>2248296</v>
      </c>
      <c r="G51" s="50">
        <f t="shared" si="4"/>
        <v>1777564</v>
      </c>
      <c r="H51" s="50">
        <f t="shared" si="4"/>
        <v>2310312</v>
      </c>
      <c r="I51" s="50">
        <f t="shared" si="4"/>
        <v>2504276</v>
      </c>
      <c r="J51" s="50">
        <f t="shared" si="4"/>
        <v>2435204</v>
      </c>
      <c r="K51" s="50">
        <f t="shared" si="4"/>
        <v>1995650</v>
      </c>
      <c r="L51" s="50">
        <f t="shared" si="4"/>
        <v>2646458</v>
      </c>
      <c r="M51" s="50">
        <f t="shared" si="4"/>
        <v>2565430</v>
      </c>
      <c r="N51" s="50">
        <f t="shared" si="4"/>
        <v>2156022</v>
      </c>
      <c r="O51" s="50">
        <f t="shared" si="4"/>
        <v>32168966</v>
      </c>
      <c r="Q51" s="42"/>
    </row>
    <row r="52" spans="2:17" ht="14.25" customHeight="1">
      <c r="B52" s="154" t="s">
        <v>123</v>
      </c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Q52" s="42"/>
    </row>
    <row r="53" spans="2:17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Q53" s="42"/>
    </row>
    <row r="54" spans="2:17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Q54" s="42"/>
    </row>
    <row r="55" spans="2:17">
      <c r="B55" s="41" t="s">
        <v>122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7" spans="2:17"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2:17"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2:17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2:17"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2:17"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</sheetData>
  <mergeCells count="3">
    <mergeCell ref="B52:O54"/>
    <mergeCell ref="B2:O2"/>
    <mergeCell ref="B3:O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26"/>
  <sheetViews>
    <sheetView zoomScale="85" zoomScaleNormal="85" workbookViewId="0">
      <selection activeCell="Q23" sqref="Q23"/>
    </sheetView>
  </sheetViews>
  <sheetFormatPr baseColWidth="10" defaultColWidth="11.42578125" defaultRowHeight="15"/>
  <cols>
    <col min="1" max="1" width="11.42578125" style="75"/>
    <col min="2" max="2" width="11.42578125" style="68"/>
    <col min="3" max="3" width="11.42578125" style="72"/>
    <col min="4" max="16384" width="11.42578125" style="68"/>
  </cols>
  <sheetData>
    <row r="2" spans="2:11" ht="16">
      <c r="B2" s="156" t="s">
        <v>229</v>
      </c>
      <c r="C2" s="156"/>
      <c r="D2" s="156"/>
      <c r="E2" s="156"/>
      <c r="F2" s="156"/>
      <c r="G2" s="156"/>
      <c r="H2" s="156"/>
      <c r="I2" s="156"/>
      <c r="J2" s="156"/>
      <c r="K2" s="156"/>
    </row>
    <row r="13" spans="2:11">
      <c r="C13" s="69">
        <v>2020</v>
      </c>
      <c r="D13" s="69">
        <v>2021</v>
      </c>
      <c r="E13" s="69">
        <v>2022</v>
      </c>
      <c r="F13" s="70">
        <v>2023</v>
      </c>
      <c r="G13" s="70">
        <v>2024</v>
      </c>
      <c r="H13" s="68">
        <v>2025</v>
      </c>
    </row>
    <row r="14" spans="2:11">
      <c r="B14" s="71" t="s">
        <v>136</v>
      </c>
      <c r="C14" s="72">
        <v>2328060.2919999994</v>
      </c>
      <c r="D14" s="73">
        <v>2247825.5329999994</v>
      </c>
      <c r="E14" s="73">
        <v>2370491.2566211196</v>
      </c>
      <c r="F14" s="73">
        <v>1692061.6640000003</v>
      </c>
      <c r="G14" s="73">
        <v>1184908.1780000001</v>
      </c>
      <c r="H14" s="72">
        <v>3872874</v>
      </c>
    </row>
    <row r="15" spans="2:11">
      <c r="B15" s="71" t="s">
        <v>135</v>
      </c>
      <c r="C15" s="72">
        <v>1963189.6639999999</v>
      </c>
      <c r="D15" s="73">
        <v>1701433.693</v>
      </c>
      <c r="E15" s="73">
        <v>2092158.68610112</v>
      </c>
      <c r="F15" s="73">
        <v>1600047.8460000004</v>
      </c>
      <c r="G15" s="73">
        <v>1191974.7471600003</v>
      </c>
      <c r="H15" s="72">
        <v>3609062</v>
      </c>
    </row>
    <row r="16" spans="2:11">
      <c r="B16" s="71" t="s">
        <v>134</v>
      </c>
      <c r="C16" s="72">
        <v>2358967.0459999996</v>
      </c>
      <c r="D16" s="73">
        <v>2107683.807</v>
      </c>
      <c r="E16" s="73">
        <v>2028652.4709858</v>
      </c>
      <c r="F16" s="73">
        <v>2049015.6459999997</v>
      </c>
      <c r="G16" s="73">
        <v>1319930.9400000002</v>
      </c>
      <c r="H16" s="72">
        <v>4047818</v>
      </c>
    </row>
    <row r="17" spans="2:8">
      <c r="B17" s="71" t="s">
        <v>133</v>
      </c>
      <c r="C17" s="72">
        <v>1538851.5899999999</v>
      </c>
      <c r="D17" s="73">
        <v>1716196.9979999999</v>
      </c>
      <c r="E17" s="73">
        <v>2397145.6086466</v>
      </c>
      <c r="F17" s="73">
        <v>1823159.1140000003</v>
      </c>
      <c r="G17" s="73">
        <v>1422902.3619999997</v>
      </c>
      <c r="H17" s="72">
        <v>2248296</v>
      </c>
    </row>
    <row r="18" spans="2:8">
      <c r="B18" s="71" t="s">
        <v>132</v>
      </c>
      <c r="C18" s="72">
        <v>1829402.156</v>
      </c>
      <c r="D18" s="73">
        <v>1844228.0120000001</v>
      </c>
      <c r="E18" s="73">
        <v>1981290.6451457997</v>
      </c>
      <c r="F18" s="73">
        <v>2293966.3080000002</v>
      </c>
      <c r="G18" s="73">
        <v>1544615.4595999999</v>
      </c>
      <c r="H18" s="72">
        <v>1777564</v>
      </c>
    </row>
    <row r="19" spans="2:8">
      <c r="B19" s="71" t="s">
        <v>131</v>
      </c>
      <c r="C19" s="72">
        <v>1434601.656</v>
      </c>
      <c r="D19" s="73">
        <v>1977190.0840000003</v>
      </c>
      <c r="E19" s="73">
        <v>2380725.2204433996</v>
      </c>
      <c r="F19" s="73">
        <v>1297120.5220000001</v>
      </c>
      <c r="G19" s="73">
        <v>1386255.54</v>
      </c>
      <c r="H19" s="72">
        <v>2310312</v>
      </c>
    </row>
    <row r="20" spans="2:8">
      <c r="B20" s="71" t="s">
        <v>130</v>
      </c>
      <c r="C20" s="72">
        <v>1884477.1939999999</v>
      </c>
      <c r="D20" s="73">
        <v>1691526.5180000002</v>
      </c>
      <c r="E20" s="73">
        <v>1938202.4329940802</v>
      </c>
      <c r="F20" s="73">
        <v>1851384.2740000002</v>
      </c>
      <c r="G20" s="73">
        <v>3420191.2940000007</v>
      </c>
      <c r="H20" s="72">
        <v>2504276</v>
      </c>
    </row>
    <row r="21" spans="2:8">
      <c r="B21" s="71" t="s">
        <v>129</v>
      </c>
      <c r="C21" s="72">
        <v>1722017.534</v>
      </c>
      <c r="D21" s="73">
        <v>1842705.9750000003</v>
      </c>
      <c r="E21" s="73">
        <v>2125412.4268581597</v>
      </c>
      <c r="F21" s="73">
        <v>1952364.108</v>
      </c>
      <c r="G21" s="73">
        <v>2186947.182</v>
      </c>
      <c r="H21" s="72">
        <v>2435204</v>
      </c>
    </row>
    <row r="22" spans="2:8">
      <c r="B22" s="71" t="s">
        <v>128</v>
      </c>
      <c r="C22" s="72">
        <v>1566051.1500000004</v>
      </c>
      <c r="D22" s="73">
        <v>1714609.7199999997</v>
      </c>
      <c r="E22" s="73">
        <v>1910237.3916869997</v>
      </c>
      <c r="F22" s="73">
        <v>1598637.8119999999</v>
      </c>
      <c r="G22" s="73">
        <v>2559209.7920000004</v>
      </c>
      <c r="H22" s="72">
        <v>1995650</v>
      </c>
    </row>
    <row r="23" spans="2:8">
      <c r="B23" s="71" t="s">
        <v>127</v>
      </c>
      <c r="C23" s="72">
        <v>1628348.7579999999</v>
      </c>
      <c r="D23" s="73">
        <v>1853994.5789999999</v>
      </c>
      <c r="E23" s="73">
        <v>2205362.6087533999</v>
      </c>
      <c r="F23" s="73">
        <v>2169006.6380000003</v>
      </c>
      <c r="G23" s="73">
        <v>2016618.4299999997</v>
      </c>
      <c r="H23" s="72">
        <v>2646458</v>
      </c>
    </row>
    <row r="24" spans="2:8">
      <c r="B24" s="71" t="s">
        <v>126</v>
      </c>
      <c r="C24" s="72">
        <v>1715792.142</v>
      </c>
      <c r="D24" s="73">
        <v>2015187.8779999998</v>
      </c>
      <c r="E24" s="73">
        <v>1899968.3364797598</v>
      </c>
      <c r="F24" s="73">
        <v>1325831.3779999998</v>
      </c>
      <c r="G24" s="73">
        <v>1920085.7719999999</v>
      </c>
      <c r="H24" s="72">
        <v>2565430</v>
      </c>
    </row>
    <row r="25" spans="2:8">
      <c r="B25" s="71" t="s">
        <v>125</v>
      </c>
      <c r="C25" s="72">
        <v>1714455.2420000001</v>
      </c>
      <c r="D25" s="73">
        <v>2010072.8559999999</v>
      </c>
      <c r="E25" s="73">
        <v>2305091.8570870003</v>
      </c>
      <c r="F25" s="73">
        <v>1669502.96</v>
      </c>
      <c r="G25" s="73">
        <v>2002908.2479999997</v>
      </c>
      <c r="H25" s="72">
        <v>2156022</v>
      </c>
    </row>
    <row r="26" spans="2:8">
      <c r="B26" s="71" t="s">
        <v>2</v>
      </c>
      <c r="C26" s="74">
        <v>21684214.423999995</v>
      </c>
      <c r="D26" s="74">
        <v>22722656</v>
      </c>
      <c r="E26" s="74">
        <v>25634738.941803239</v>
      </c>
      <c r="F26" s="74">
        <v>21322098.270000007</v>
      </c>
      <c r="G26" s="74">
        <v>22156547.944760006</v>
      </c>
    </row>
  </sheetData>
  <mergeCells count="1">
    <mergeCell ref="B2:K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04"/>
  <sheetViews>
    <sheetView zoomScale="70" zoomScaleNormal="70" workbookViewId="0">
      <selection activeCell="C25" sqref="C25"/>
    </sheetView>
  </sheetViews>
  <sheetFormatPr baseColWidth="10" defaultColWidth="11.42578125" defaultRowHeight="15"/>
  <cols>
    <col min="1" max="1" width="5.28515625" style="76" bestFit="1" customWidth="1"/>
    <col min="2" max="2" width="23.42578125" style="78" customWidth="1"/>
    <col min="3" max="3" width="12" style="79" bestFit="1" customWidth="1"/>
    <col min="4" max="4" width="10.5703125" style="77" customWidth="1"/>
    <col min="5" max="5" width="11.42578125" style="80"/>
    <col min="6" max="13" width="11.42578125" style="77"/>
    <col min="14" max="14" width="11.42578125" style="77" customWidth="1"/>
    <col min="15" max="15" width="5.28515625" style="76" bestFit="1" customWidth="1"/>
    <col min="16" max="16384" width="11.42578125" style="77"/>
  </cols>
  <sheetData>
    <row r="2" spans="1:10" ht="24">
      <c r="B2" s="157" t="s">
        <v>226</v>
      </c>
      <c r="C2" s="157"/>
      <c r="D2" s="157"/>
      <c r="E2" s="157"/>
      <c r="F2" s="157"/>
      <c r="G2" s="157"/>
      <c r="H2" s="157"/>
      <c r="I2" s="157"/>
      <c r="J2" s="157"/>
    </row>
    <row r="3" spans="1:10" ht="24">
      <c r="I3" s="81"/>
    </row>
    <row r="4" spans="1:10">
      <c r="A4" s="82"/>
      <c r="B4" s="82"/>
      <c r="C4" s="83"/>
    </row>
    <row r="5" spans="1:10">
      <c r="A5" s="77"/>
      <c r="B5" s="68"/>
      <c r="C5" s="84"/>
      <c r="D5" s="85">
        <f t="shared" ref="D5:D51" si="0">C5/$C$63</f>
        <v>0</v>
      </c>
    </row>
    <row r="6" spans="1:10">
      <c r="A6" s="77"/>
      <c r="B6" s="68"/>
      <c r="C6" s="84"/>
      <c r="D6" s="85">
        <f t="shared" si="0"/>
        <v>0</v>
      </c>
    </row>
    <row r="7" spans="1:10">
      <c r="A7" s="77"/>
      <c r="B7" s="68"/>
      <c r="C7" s="84"/>
      <c r="D7" s="85">
        <f t="shared" si="0"/>
        <v>0</v>
      </c>
    </row>
    <row r="8" spans="1:10">
      <c r="A8" s="77"/>
      <c r="B8" s="68"/>
      <c r="C8" s="84"/>
      <c r="D8" s="85">
        <f t="shared" si="0"/>
        <v>0</v>
      </c>
    </row>
    <row r="9" spans="1:10">
      <c r="A9" s="77"/>
      <c r="B9" s="68"/>
      <c r="C9" s="84"/>
      <c r="D9" s="85">
        <f t="shared" si="0"/>
        <v>0</v>
      </c>
    </row>
    <row r="10" spans="1:10">
      <c r="A10" s="77"/>
      <c r="B10" s="68"/>
      <c r="C10" s="84"/>
      <c r="D10" s="85">
        <f t="shared" si="0"/>
        <v>0</v>
      </c>
    </row>
    <row r="11" spans="1:10">
      <c r="A11" s="77"/>
      <c r="B11" s="68"/>
      <c r="C11" s="84"/>
      <c r="D11" s="85">
        <f t="shared" si="0"/>
        <v>0</v>
      </c>
    </row>
    <row r="12" spans="1:10">
      <c r="A12" s="77"/>
      <c r="B12" s="68"/>
      <c r="C12" s="84"/>
      <c r="D12" s="85">
        <f t="shared" si="0"/>
        <v>0</v>
      </c>
    </row>
    <row r="13" spans="1:10">
      <c r="A13" s="77"/>
      <c r="B13" s="68"/>
      <c r="C13" s="84"/>
      <c r="D13" s="85">
        <f t="shared" si="0"/>
        <v>0</v>
      </c>
    </row>
    <row r="14" spans="1:10">
      <c r="A14" s="77"/>
      <c r="B14" s="68"/>
      <c r="C14" s="84"/>
      <c r="D14" s="85">
        <f t="shared" si="0"/>
        <v>0</v>
      </c>
    </row>
    <row r="15" spans="1:10">
      <c r="A15" s="77"/>
      <c r="B15" s="68"/>
      <c r="C15" s="84"/>
      <c r="D15" s="85">
        <f t="shared" si="0"/>
        <v>0</v>
      </c>
    </row>
    <row r="16" spans="1:10">
      <c r="A16" s="77"/>
      <c r="B16" s="68"/>
      <c r="C16" s="84"/>
      <c r="D16" s="85">
        <f t="shared" si="0"/>
        <v>0</v>
      </c>
    </row>
    <row r="17" spans="1:4">
      <c r="A17" s="82" t="s">
        <v>203</v>
      </c>
      <c r="B17" s="82" t="s">
        <v>137</v>
      </c>
      <c r="C17" s="83" t="s">
        <v>2</v>
      </c>
      <c r="D17" s="85" t="e">
        <f t="shared" si="0"/>
        <v>#VALUE!</v>
      </c>
    </row>
    <row r="18" spans="1:4">
      <c r="A18" s="77">
        <v>45</v>
      </c>
      <c r="B18" s="68" t="s">
        <v>214</v>
      </c>
      <c r="C18" s="84">
        <v>2089</v>
      </c>
      <c r="D18" s="85">
        <f t="shared" si="0"/>
        <v>6.4938363266012344E-5</v>
      </c>
    </row>
    <row r="19" spans="1:4">
      <c r="A19" s="77">
        <v>44</v>
      </c>
      <c r="B19" s="68" t="s">
        <v>41</v>
      </c>
      <c r="C19" s="84">
        <v>63368</v>
      </c>
      <c r="D19" s="85">
        <f t="shared" si="0"/>
        <v>1.9698488288370846E-3</v>
      </c>
    </row>
    <row r="20" spans="1:4">
      <c r="A20" s="77">
        <v>43</v>
      </c>
      <c r="B20" s="68" t="s">
        <v>43</v>
      </c>
      <c r="C20" s="84">
        <v>153011</v>
      </c>
      <c r="D20" s="85">
        <f t="shared" si="0"/>
        <v>4.7564786508835872E-3</v>
      </c>
    </row>
    <row r="21" spans="1:4">
      <c r="A21" s="77">
        <v>42</v>
      </c>
      <c r="B21" s="68" t="s">
        <v>25</v>
      </c>
      <c r="C21" s="84">
        <v>402138</v>
      </c>
      <c r="D21" s="85">
        <f t="shared" si="0"/>
        <v>1.250080590094192E-2</v>
      </c>
    </row>
    <row r="22" spans="1:4">
      <c r="A22" s="77">
        <v>41</v>
      </c>
      <c r="B22" s="68" t="s">
        <v>20</v>
      </c>
      <c r="C22" s="84">
        <v>1514823</v>
      </c>
      <c r="D22" s="85">
        <f t="shared" si="0"/>
        <v>4.7089576954385169E-2</v>
      </c>
    </row>
    <row r="23" spans="1:4">
      <c r="A23" s="77">
        <v>40</v>
      </c>
      <c r="B23" s="68" t="s">
        <v>19</v>
      </c>
      <c r="C23" s="84">
        <v>771988</v>
      </c>
      <c r="D23" s="85">
        <f t="shared" si="0"/>
        <v>2.3997911527526249E-2</v>
      </c>
    </row>
    <row r="24" spans="1:4">
      <c r="A24" s="77">
        <v>39</v>
      </c>
      <c r="B24" s="68" t="s">
        <v>213</v>
      </c>
      <c r="C24" s="84">
        <v>5824</v>
      </c>
      <c r="D24" s="85">
        <f t="shared" si="0"/>
        <v>1.8104405345201335E-4</v>
      </c>
    </row>
    <row r="25" spans="1:4">
      <c r="A25" s="77">
        <v>38</v>
      </c>
      <c r="B25" s="68" t="s">
        <v>18</v>
      </c>
      <c r="C25" s="84">
        <v>887266</v>
      </c>
      <c r="D25" s="85">
        <f t="shared" si="0"/>
        <v>2.7581427391853378E-2</v>
      </c>
    </row>
    <row r="26" spans="1:4">
      <c r="A26" s="77">
        <v>37</v>
      </c>
      <c r="B26" s="68" t="s">
        <v>225</v>
      </c>
      <c r="C26" s="84">
        <v>128998</v>
      </c>
      <c r="D26" s="85">
        <f t="shared" si="0"/>
        <v>4.010013874863121E-3</v>
      </c>
    </row>
    <row r="27" spans="1:4">
      <c r="A27" s="77">
        <v>36</v>
      </c>
      <c r="B27" s="68" t="s">
        <v>211</v>
      </c>
      <c r="C27" s="84">
        <v>68659</v>
      </c>
      <c r="D27" s="85">
        <f t="shared" si="0"/>
        <v>2.1343241184687131E-3</v>
      </c>
    </row>
    <row r="28" spans="1:4">
      <c r="A28" s="77">
        <v>35</v>
      </c>
      <c r="B28" s="68" t="s">
        <v>36</v>
      </c>
      <c r="C28" s="84">
        <v>433109</v>
      </c>
      <c r="D28" s="85">
        <f t="shared" si="0"/>
        <v>1.3463566096591354E-2</v>
      </c>
    </row>
    <row r="29" spans="1:4">
      <c r="A29" s="77">
        <v>34</v>
      </c>
      <c r="B29" s="68" t="s">
        <v>38</v>
      </c>
      <c r="C29" s="84">
        <v>254504</v>
      </c>
      <c r="D29" s="85">
        <f t="shared" si="0"/>
        <v>7.9114759237210175E-3</v>
      </c>
    </row>
    <row r="30" spans="1:4">
      <c r="A30" s="77">
        <v>33</v>
      </c>
      <c r="B30" s="68" t="s">
        <v>45</v>
      </c>
      <c r="C30" s="84">
        <v>298049</v>
      </c>
      <c r="D30" s="85">
        <f t="shared" si="0"/>
        <v>9.265109733399576E-3</v>
      </c>
    </row>
    <row r="31" spans="1:4">
      <c r="A31" s="77">
        <v>32</v>
      </c>
      <c r="B31" s="68" t="s">
        <v>42</v>
      </c>
      <c r="C31" s="84">
        <v>651257</v>
      </c>
      <c r="D31" s="85">
        <f t="shared" si="0"/>
        <v>2.0244884464113645E-2</v>
      </c>
    </row>
    <row r="32" spans="1:4">
      <c r="A32" s="77">
        <v>31</v>
      </c>
      <c r="B32" s="68" t="s">
        <v>26</v>
      </c>
      <c r="C32" s="84">
        <v>41721</v>
      </c>
      <c r="D32" s="85">
        <f t="shared" si="0"/>
        <v>1.2969331995314989E-3</v>
      </c>
    </row>
    <row r="33" spans="1:4">
      <c r="A33" s="77">
        <v>30</v>
      </c>
      <c r="B33" s="68" t="s">
        <v>35</v>
      </c>
      <c r="C33" s="84">
        <v>178067</v>
      </c>
      <c r="D33" s="85">
        <f t="shared" si="0"/>
        <v>5.5353659797458205E-3</v>
      </c>
    </row>
    <row r="34" spans="1:4">
      <c r="A34" s="77">
        <v>29</v>
      </c>
      <c r="B34" s="68" t="s">
        <v>33</v>
      </c>
      <c r="C34" s="84">
        <v>174405</v>
      </c>
      <c r="D34" s="85">
        <f t="shared" si="0"/>
        <v>5.4215295574001352E-3</v>
      </c>
    </row>
    <row r="35" spans="1:4">
      <c r="A35" s="77">
        <v>28</v>
      </c>
      <c r="B35" s="68" t="s">
        <v>28</v>
      </c>
      <c r="C35" s="84">
        <v>14672</v>
      </c>
      <c r="D35" s="85">
        <f t="shared" si="0"/>
        <v>4.560917500425721E-4</v>
      </c>
    </row>
    <row r="36" spans="1:4">
      <c r="A36" s="77">
        <v>27</v>
      </c>
      <c r="B36" s="68" t="s">
        <v>30</v>
      </c>
      <c r="C36" s="84">
        <v>267985</v>
      </c>
      <c r="D36" s="85">
        <f t="shared" si="0"/>
        <v>8.3305444135195385E-3</v>
      </c>
    </row>
    <row r="37" spans="1:4">
      <c r="A37" s="77">
        <v>26</v>
      </c>
      <c r="B37" s="68" t="s">
        <v>219</v>
      </c>
      <c r="C37" s="84">
        <v>226862</v>
      </c>
      <c r="D37" s="85">
        <f t="shared" si="0"/>
        <v>7.052200558762131E-3</v>
      </c>
    </row>
    <row r="38" spans="1:4">
      <c r="A38" s="77">
        <v>25</v>
      </c>
      <c r="B38" s="68" t="s">
        <v>44</v>
      </c>
      <c r="C38" s="84">
        <v>535</v>
      </c>
      <c r="D38" s="85">
        <f t="shared" si="0"/>
        <v>1.6630935542037626E-5</v>
      </c>
    </row>
    <row r="39" spans="1:4">
      <c r="A39" s="77">
        <v>24</v>
      </c>
      <c r="B39" s="68" t="s">
        <v>31</v>
      </c>
      <c r="C39" s="84">
        <v>2129576</v>
      </c>
      <c r="D39" s="85">
        <f t="shared" si="0"/>
        <v>6.6199703154897802E-2</v>
      </c>
    </row>
    <row r="40" spans="1:4">
      <c r="A40" s="77">
        <v>23</v>
      </c>
      <c r="B40" s="68" t="s">
        <v>17</v>
      </c>
      <c r="C40" s="84">
        <v>1722423</v>
      </c>
      <c r="D40" s="85">
        <f t="shared" si="0"/>
        <v>5.3543001661912289E-2</v>
      </c>
    </row>
    <row r="41" spans="1:4">
      <c r="A41" s="77">
        <v>22</v>
      </c>
      <c r="B41" s="68" t="s">
        <v>201</v>
      </c>
      <c r="C41" s="84">
        <v>2039</v>
      </c>
      <c r="D41" s="85">
        <f t="shared" si="0"/>
        <v>6.3384070224700419E-5</v>
      </c>
    </row>
    <row r="42" spans="1:4">
      <c r="A42" s="77">
        <v>21</v>
      </c>
      <c r="B42" s="68" t="s">
        <v>209</v>
      </c>
      <c r="C42" s="84">
        <v>1790</v>
      </c>
      <c r="D42" s="85">
        <f t="shared" si="0"/>
        <v>5.5643690878967014E-5</v>
      </c>
    </row>
    <row r="43" spans="1:4">
      <c r="A43" s="77">
        <v>20</v>
      </c>
      <c r="B43" s="68" t="s">
        <v>206</v>
      </c>
      <c r="C43" s="84">
        <v>83020</v>
      </c>
      <c r="D43" s="85">
        <f t="shared" si="0"/>
        <v>2.5807481657943248E-3</v>
      </c>
    </row>
    <row r="44" spans="1:4">
      <c r="A44" s="77">
        <v>19</v>
      </c>
      <c r="B44" s="68" t="s">
        <v>208</v>
      </c>
      <c r="C44" s="84">
        <v>1602</v>
      </c>
      <c r="D44" s="85">
        <f t="shared" si="0"/>
        <v>4.9799549043634168E-5</v>
      </c>
    </row>
    <row r="45" spans="1:4">
      <c r="A45" s="77">
        <v>18</v>
      </c>
      <c r="B45" s="68" t="s">
        <v>23</v>
      </c>
      <c r="C45" s="84">
        <v>196793</v>
      </c>
      <c r="D45" s="85">
        <f t="shared" si="0"/>
        <v>6.117479809577964E-3</v>
      </c>
    </row>
    <row r="46" spans="1:4">
      <c r="A46" s="77">
        <v>17</v>
      </c>
      <c r="B46" s="68" t="s">
        <v>22</v>
      </c>
      <c r="C46" s="84">
        <v>3823781</v>
      </c>
      <c r="D46" s="85">
        <f t="shared" si="0"/>
        <v>0.11886552399601528</v>
      </c>
    </row>
    <row r="47" spans="1:4">
      <c r="A47" s="77">
        <v>16</v>
      </c>
      <c r="B47" s="68" t="s">
        <v>16</v>
      </c>
      <c r="C47" s="84">
        <v>4557855</v>
      </c>
      <c r="D47" s="85">
        <f t="shared" si="0"/>
        <v>0.14168484619617552</v>
      </c>
    </row>
    <row r="48" spans="1:4">
      <c r="A48" s="77">
        <v>15</v>
      </c>
      <c r="B48" s="68" t="s">
        <v>15</v>
      </c>
      <c r="C48" s="84">
        <v>121287</v>
      </c>
      <c r="D48" s="85">
        <f t="shared" si="0"/>
        <v>3.7703108020319957E-3</v>
      </c>
    </row>
    <row r="49" spans="1:15">
      <c r="A49" s="77">
        <v>14</v>
      </c>
      <c r="B49" s="68" t="s">
        <v>14</v>
      </c>
      <c r="C49" s="84">
        <v>1590043</v>
      </c>
      <c r="D49" s="85">
        <f t="shared" si="0"/>
        <v>4.9427855405734834E-2</v>
      </c>
    </row>
    <row r="50" spans="1:15">
      <c r="A50" s="77">
        <v>13</v>
      </c>
      <c r="B50" s="68" t="s">
        <v>37</v>
      </c>
      <c r="C50" s="84">
        <v>23459</v>
      </c>
      <c r="D50" s="85">
        <f t="shared" si="0"/>
        <v>7.2924320912273028E-4</v>
      </c>
    </row>
    <row r="51" spans="1:15">
      <c r="A51" s="77">
        <v>12</v>
      </c>
      <c r="B51" s="68" t="s">
        <v>13</v>
      </c>
      <c r="C51" s="84">
        <v>532563</v>
      </c>
      <c r="D51" s="85">
        <f t="shared" si="0"/>
        <v>1.6555179299204085E-2</v>
      </c>
    </row>
    <row r="52" spans="1:15">
      <c r="A52" s="77">
        <v>11</v>
      </c>
      <c r="B52" s="68" t="s">
        <v>12</v>
      </c>
      <c r="C52" s="84">
        <v>3564329</v>
      </c>
      <c r="D52" s="85"/>
    </row>
    <row r="53" spans="1:15">
      <c r="A53" s="77">
        <v>10</v>
      </c>
      <c r="B53" s="68" t="s">
        <v>124</v>
      </c>
      <c r="C53" s="84">
        <v>101963</v>
      </c>
      <c r="D53" s="85">
        <f t="shared" ref="D53:D62" si="1">C53/$C$63</f>
        <v>3.169607627425762E-3</v>
      </c>
    </row>
    <row r="54" spans="1:15">
      <c r="A54" s="77">
        <v>9</v>
      </c>
      <c r="B54" s="68" t="s">
        <v>24</v>
      </c>
      <c r="C54" s="84">
        <v>986770</v>
      </c>
      <c r="D54" s="85">
        <f t="shared" si="1"/>
        <v>3.0674594887507418E-2</v>
      </c>
    </row>
    <row r="55" spans="1:15">
      <c r="A55" s="77">
        <v>8</v>
      </c>
      <c r="B55" s="68" t="s">
        <v>32</v>
      </c>
      <c r="C55" s="84">
        <v>739126</v>
      </c>
      <c r="D55" s="85">
        <f t="shared" si="1"/>
        <v>2.29763679690544E-2</v>
      </c>
    </row>
    <row r="56" spans="1:15">
      <c r="A56" s="77">
        <v>7</v>
      </c>
      <c r="B56" s="68" t="s">
        <v>34</v>
      </c>
      <c r="C56" s="84">
        <v>443623</v>
      </c>
      <c r="D56" s="85">
        <f t="shared" si="1"/>
        <v>1.3790402837318427E-2</v>
      </c>
    </row>
    <row r="57" spans="1:15">
      <c r="A57" s="77">
        <v>6</v>
      </c>
      <c r="B57" s="68" t="s">
        <v>11</v>
      </c>
      <c r="C57" s="84">
        <v>239802</v>
      </c>
      <c r="D57" s="85">
        <f t="shared" si="1"/>
        <v>7.454451597853658E-3</v>
      </c>
    </row>
    <row r="58" spans="1:15">
      <c r="A58" s="77">
        <v>5</v>
      </c>
      <c r="B58" s="68" t="s">
        <v>10</v>
      </c>
      <c r="C58" s="84">
        <v>1927095</v>
      </c>
      <c r="D58" s="85">
        <f t="shared" si="1"/>
        <v>5.9905406968940186E-2</v>
      </c>
      <c r="F58" s="71" t="s">
        <v>204</v>
      </c>
      <c r="G58" s="86"/>
      <c r="H58" s="86"/>
      <c r="I58" s="86"/>
      <c r="J58" s="86"/>
      <c r="K58" s="86"/>
      <c r="L58" s="86"/>
      <c r="M58" s="86"/>
      <c r="N58" s="86"/>
      <c r="O58" s="87"/>
    </row>
    <row r="59" spans="1:15">
      <c r="A59" s="77">
        <v>4</v>
      </c>
      <c r="B59" s="68" t="s">
        <v>202</v>
      </c>
      <c r="C59" s="84">
        <v>18500</v>
      </c>
      <c r="D59" s="85">
        <f t="shared" si="1"/>
        <v>5.750884252854133E-4</v>
      </c>
    </row>
    <row r="60" spans="1:15">
      <c r="A60" s="77">
        <v>3</v>
      </c>
      <c r="B60" s="68" t="s">
        <v>39</v>
      </c>
      <c r="C60" s="84">
        <v>568923</v>
      </c>
      <c r="D60" s="85">
        <f t="shared" si="1"/>
        <v>1.7685461198846116E-2</v>
      </c>
    </row>
    <row r="61" spans="1:15">
      <c r="A61" s="77">
        <v>2</v>
      </c>
      <c r="B61" s="68" t="s">
        <v>9</v>
      </c>
      <c r="C61" s="84">
        <v>957027</v>
      </c>
      <c r="D61" s="85">
        <f t="shared" si="1"/>
        <v>2.9750008128952607E-2</v>
      </c>
    </row>
    <row r="62" spans="1:15">
      <c r="A62" s="77">
        <v>1</v>
      </c>
      <c r="B62" s="68" t="s">
        <v>8</v>
      </c>
      <c r="C62" s="84">
        <v>1296247</v>
      </c>
      <c r="D62" s="85">
        <f t="shared" si="1"/>
        <v>4.0294953838429251E-2</v>
      </c>
    </row>
    <row r="63" spans="1:15">
      <c r="C63" s="79">
        <f>SUM(C5:C62)</f>
        <v>32168966</v>
      </c>
      <c r="D63" s="85" t="e">
        <f>SUM(D5:D62)</f>
        <v>#VALUE!</v>
      </c>
    </row>
    <row r="104" spans="3:3">
      <c r="C104" s="88">
        <f>SUM(C5:C62)</f>
        <v>32168966</v>
      </c>
    </row>
  </sheetData>
  <mergeCells count="1">
    <mergeCell ref="B2:J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80"/>
  <sheetViews>
    <sheetView showGridLines="0" topLeftCell="A26" zoomScaleNormal="100" workbookViewId="0">
      <selection activeCell="P24" sqref="P24"/>
    </sheetView>
  </sheetViews>
  <sheetFormatPr baseColWidth="10" defaultColWidth="56.5703125" defaultRowHeight="13"/>
  <cols>
    <col min="1" max="1" width="4.5703125" style="51" customWidth="1"/>
    <col min="2" max="2" width="47.7109375" style="51" customWidth="1"/>
    <col min="3" max="12" width="11.5703125" style="51" bestFit="1" customWidth="1"/>
    <col min="13" max="13" width="11.7109375" style="51" bestFit="1" customWidth="1"/>
    <col min="14" max="14" width="11.5703125" style="51" bestFit="1" customWidth="1"/>
    <col min="15" max="15" width="12.7109375" style="51" bestFit="1" customWidth="1"/>
    <col min="16" max="17" width="17.5703125" style="104" bestFit="1" customWidth="1"/>
    <col min="18" max="18" width="17.5703125" style="51" bestFit="1" customWidth="1"/>
    <col min="19" max="19" width="14.7109375" style="51" bestFit="1" customWidth="1"/>
    <col min="20" max="20" width="10.28515625" style="51" customWidth="1"/>
    <col min="21" max="21" width="14.7109375" style="51" bestFit="1" customWidth="1"/>
    <col min="22" max="28" width="10.28515625" style="51" customWidth="1"/>
    <col min="29" max="29" width="13.5703125" style="51" bestFit="1" customWidth="1"/>
    <col min="30" max="16384" width="56.5703125" style="51"/>
  </cols>
  <sheetData>
    <row r="1" spans="2:57">
      <c r="B1" s="52"/>
    </row>
    <row r="2" spans="2:57" ht="16">
      <c r="B2" s="158" t="s">
        <v>200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2:57" ht="16">
      <c r="B3" s="158" t="s">
        <v>230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5" spans="2:57">
      <c r="B5" s="59" t="s">
        <v>199</v>
      </c>
      <c r="C5" s="59" t="s">
        <v>136</v>
      </c>
      <c r="D5" s="59" t="s">
        <v>135</v>
      </c>
      <c r="E5" s="59" t="s">
        <v>134</v>
      </c>
      <c r="F5" s="59" t="s">
        <v>133</v>
      </c>
      <c r="G5" s="59" t="s">
        <v>132</v>
      </c>
      <c r="H5" s="59" t="s">
        <v>131</v>
      </c>
      <c r="I5" s="59" t="s">
        <v>130</v>
      </c>
      <c r="J5" s="59" t="s">
        <v>129</v>
      </c>
      <c r="K5" s="59" t="s">
        <v>128</v>
      </c>
      <c r="L5" s="59" t="s">
        <v>127</v>
      </c>
      <c r="M5" s="59" t="s">
        <v>126</v>
      </c>
      <c r="N5" s="59" t="s">
        <v>125</v>
      </c>
      <c r="O5" s="59" t="s">
        <v>2</v>
      </c>
    </row>
    <row r="6" spans="2:57">
      <c r="B6" s="36" t="s">
        <v>198</v>
      </c>
      <c r="C6" s="42">
        <v>446461</v>
      </c>
      <c r="D6" s="42">
        <v>492499</v>
      </c>
      <c r="E6" s="42">
        <v>712009</v>
      </c>
      <c r="F6" s="42">
        <v>132604</v>
      </c>
      <c r="G6" s="42">
        <v>119974</v>
      </c>
      <c r="H6" s="42">
        <v>146926</v>
      </c>
      <c r="I6" s="42">
        <v>216649</v>
      </c>
      <c r="J6" s="42">
        <v>343714</v>
      </c>
      <c r="K6" s="42">
        <v>208075</v>
      </c>
      <c r="L6" s="42">
        <v>231475</v>
      </c>
      <c r="M6" s="42">
        <v>297458</v>
      </c>
      <c r="N6" s="42">
        <v>218352</v>
      </c>
      <c r="O6" s="118">
        <f>SUM(C6:N6)</f>
        <v>3566196</v>
      </c>
      <c r="R6" s="56"/>
    </row>
    <row r="7" spans="2:57">
      <c r="B7" s="36" t="s">
        <v>197</v>
      </c>
      <c r="C7" s="42">
        <v>142726</v>
      </c>
      <c r="D7" s="42">
        <v>157585</v>
      </c>
      <c r="E7" s="42">
        <v>236060</v>
      </c>
      <c r="F7" s="42">
        <v>284993</v>
      </c>
      <c r="G7" s="42">
        <v>150827</v>
      </c>
      <c r="H7" s="42">
        <v>250531</v>
      </c>
      <c r="I7" s="42">
        <v>226844</v>
      </c>
      <c r="J7" s="42">
        <v>89236</v>
      </c>
      <c r="K7" s="42">
        <v>227410</v>
      </c>
      <c r="L7" s="42">
        <v>224703</v>
      </c>
      <c r="M7" s="42">
        <v>165131</v>
      </c>
      <c r="N7" s="42">
        <v>148417</v>
      </c>
      <c r="O7" s="118">
        <f t="shared" ref="O7:O57" si="0">SUM(C7:N7)</f>
        <v>2304463</v>
      </c>
      <c r="R7" s="104"/>
    </row>
    <row r="8" spans="2:57">
      <c r="B8" s="36" t="s">
        <v>196</v>
      </c>
      <c r="C8" s="42">
        <v>589726</v>
      </c>
      <c r="D8" s="42">
        <v>385600</v>
      </c>
      <c r="E8" s="42">
        <v>267790</v>
      </c>
      <c r="F8" s="42">
        <v>31731</v>
      </c>
      <c r="G8" s="42">
        <v>1829</v>
      </c>
      <c r="H8" s="42">
        <v>2551</v>
      </c>
      <c r="I8" s="42">
        <v>31320</v>
      </c>
      <c r="J8" s="42">
        <v>2804</v>
      </c>
      <c r="K8" s="42">
        <v>759</v>
      </c>
      <c r="L8" s="42">
        <v>15928</v>
      </c>
      <c r="M8" s="42">
        <v>80131</v>
      </c>
      <c r="N8" s="42">
        <v>0</v>
      </c>
      <c r="O8" s="118">
        <f t="shared" si="0"/>
        <v>1410169</v>
      </c>
    </row>
    <row r="9" spans="2:57">
      <c r="B9" s="36" t="s">
        <v>195</v>
      </c>
      <c r="C9" s="42">
        <v>47500</v>
      </c>
      <c r="D9" s="42">
        <v>98484</v>
      </c>
      <c r="E9" s="42">
        <v>139432</v>
      </c>
      <c r="F9" s="42">
        <v>100000</v>
      </c>
      <c r="G9" s="42">
        <v>35000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30000</v>
      </c>
      <c r="N9" s="42">
        <v>9724</v>
      </c>
      <c r="O9" s="118">
        <f t="shared" si="0"/>
        <v>460140</v>
      </c>
    </row>
    <row r="10" spans="2:57">
      <c r="B10" s="36" t="s">
        <v>194</v>
      </c>
      <c r="C10" s="42">
        <v>53900</v>
      </c>
      <c r="D10" s="42">
        <v>73545</v>
      </c>
      <c r="E10" s="42">
        <v>88499</v>
      </c>
      <c r="F10" s="42">
        <v>90753</v>
      </c>
      <c r="G10" s="42">
        <v>60965</v>
      </c>
      <c r="H10" s="42">
        <v>95954</v>
      </c>
      <c r="I10" s="42">
        <v>72517</v>
      </c>
      <c r="J10" s="42">
        <v>70619</v>
      </c>
      <c r="K10" s="42">
        <v>59271</v>
      </c>
      <c r="L10" s="42">
        <v>79661</v>
      </c>
      <c r="M10" s="42">
        <v>24463</v>
      </c>
      <c r="N10" s="42">
        <v>30922</v>
      </c>
      <c r="O10" s="118">
        <f t="shared" si="0"/>
        <v>801069</v>
      </c>
      <c r="R10" s="102"/>
      <c r="S10" s="104"/>
    </row>
    <row r="11" spans="2:57">
      <c r="B11" s="36" t="s">
        <v>193</v>
      </c>
      <c r="C11" s="42">
        <v>98503</v>
      </c>
      <c r="D11" s="42">
        <v>98610</v>
      </c>
      <c r="E11" s="42">
        <v>75908</v>
      </c>
      <c r="F11" s="42">
        <v>59654</v>
      </c>
      <c r="G11" s="42">
        <v>96544</v>
      </c>
      <c r="H11" s="42">
        <v>101797</v>
      </c>
      <c r="I11" s="42">
        <v>118754</v>
      </c>
      <c r="J11" s="42">
        <v>239758</v>
      </c>
      <c r="K11" s="42">
        <v>66396</v>
      </c>
      <c r="L11" s="42">
        <v>126576</v>
      </c>
      <c r="M11" s="42">
        <v>86873</v>
      </c>
      <c r="N11" s="42">
        <v>61596</v>
      </c>
      <c r="O11" s="118">
        <f t="shared" si="0"/>
        <v>1230969</v>
      </c>
      <c r="R11" s="102"/>
    </row>
    <row r="12" spans="2:57">
      <c r="B12" s="36" t="s">
        <v>192</v>
      </c>
      <c r="C12" s="42">
        <v>45343</v>
      </c>
      <c r="D12" s="42">
        <v>40678</v>
      </c>
      <c r="E12" s="42">
        <v>46176</v>
      </c>
      <c r="F12" s="42">
        <v>72358</v>
      </c>
      <c r="G12" s="42">
        <v>72131</v>
      </c>
      <c r="H12" s="42">
        <v>67825</v>
      </c>
      <c r="I12" s="42">
        <v>54018</v>
      </c>
      <c r="J12" s="42">
        <v>40553</v>
      </c>
      <c r="K12" s="42">
        <v>64189</v>
      </c>
      <c r="L12" s="42">
        <v>67324</v>
      </c>
      <c r="M12" s="42">
        <v>44114</v>
      </c>
      <c r="N12" s="42">
        <v>42613</v>
      </c>
      <c r="O12" s="118">
        <f t="shared" si="0"/>
        <v>657322</v>
      </c>
      <c r="AR12" s="53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5"/>
    </row>
    <row r="13" spans="2:57">
      <c r="B13" s="36" t="s">
        <v>191</v>
      </c>
      <c r="C13" s="42">
        <v>32632</v>
      </c>
      <c r="D13" s="42">
        <v>23722</v>
      </c>
      <c r="E13" s="42">
        <v>34895</v>
      </c>
      <c r="F13" s="42">
        <v>31106</v>
      </c>
      <c r="G13" s="42">
        <v>36951</v>
      </c>
      <c r="H13" s="42">
        <v>30488</v>
      </c>
      <c r="I13" s="42">
        <v>36864</v>
      </c>
      <c r="J13" s="42">
        <v>37348</v>
      </c>
      <c r="K13" s="42">
        <v>34937</v>
      </c>
      <c r="L13" s="42">
        <v>42995</v>
      </c>
      <c r="M13" s="42">
        <v>27791</v>
      </c>
      <c r="N13" s="42">
        <v>30270</v>
      </c>
      <c r="O13" s="118">
        <f t="shared" si="0"/>
        <v>399999</v>
      </c>
      <c r="R13" s="104"/>
      <c r="AR13" s="53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5"/>
    </row>
    <row r="14" spans="2:57">
      <c r="B14" s="36" t="s">
        <v>190</v>
      </c>
      <c r="C14" s="42">
        <v>49071</v>
      </c>
      <c r="D14" s="42">
        <v>79290</v>
      </c>
      <c r="E14" s="42">
        <v>104188</v>
      </c>
      <c r="F14" s="42">
        <v>34887</v>
      </c>
      <c r="G14" s="42">
        <v>28037</v>
      </c>
      <c r="H14" s="42">
        <v>30506</v>
      </c>
      <c r="I14" s="42">
        <v>106533</v>
      </c>
      <c r="J14" s="42">
        <v>24590</v>
      </c>
      <c r="K14" s="42">
        <v>19850</v>
      </c>
      <c r="L14" s="42">
        <v>29930</v>
      </c>
      <c r="M14" s="42">
        <v>41000</v>
      </c>
      <c r="N14" s="42">
        <v>46864</v>
      </c>
      <c r="O14" s="118">
        <f t="shared" si="0"/>
        <v>594746</v>
      </c>
      <c r="AR14" s="53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5"/>
    </row>
    <row r="15" spans="2:57">
      <c r="B15" s="36" t="s">
        <v>189</v>
      </c>
      <c r="C15" s="42">
        <v>22978</v>
      </c>
      <c r="D15" s="42">
        <v>7582</v>
      </c>
      <c r="E15" s="42">
        <v>20636</v>
      </c>
      <c r="F15" s="42">
        <v>12028</v>
      </c>
      <c r="G15" s="42">
        <v>7618</v>
      </c>
      <c r="H15" s="42">
        <v>7165</v>
      </c>
      <c r="I15" s="42">
        <v>10084</v>
      </c>
      <c r="J15" s="42">
        <v>9161</v>
      </c>
      <c r="K15" s="42">
        <v>12700</v>
      </c>
      <c r="L15" s="42">
        <v>12522</v>
      </c>
      <c r="M15" s="42">
        <v>12830</v>
      </c>
      <c r="N15" s="42">
        <v>12469</v>
      </c>
      <c r="O15" s="118">
        <f t="shared" si="0"/>
        <v>147773</v>
      </c>
      <c r="AR15" s="53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5"/>
    </row>
    <row r="16" spans="2:57">
      <c r="B16" s="36" t="s">
        <v>188</v>
      </c>
      <c r="C16" s="42">
        <v>61084</v>
      </c>
      <c r="D16" s="42">
        <v>49905</v>
      </c>
      <c r="E16" s="42">
        <v>54249</v>
      </c>
      <c r="F16" s="42">
        <v>40946</v>
      </c>
      <c r="G16" s="42">
        <v>45947</v>
      </c>
      <c r="H16" s="42">
        <v>37308</v>
      </c>
      <c r="I16" s="42">
        <v>52027</v>
      </c>
      <c r="J16" s="42">
        <v>55896</v>
      </c>
      <c r="K16" s="42">
        <v>53615</v>
      </c>
      <c r="L16" s="42">
        <v>65875</v>
      </c>
      <c r="M16" s="42">
        <v>59039</v>
      </c>
      <c r="N16" s="42">
        <v>58435</v>
      </c>
      <c r="O16" s="118">
        <f t="shared" si="0"/>
        <v>634326</v>
      </c>
      <c r="AR16" s="53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5"/>
    </row>
    <row r="17" spans="2:57">
      <c r="B17" s="36" t="s">
        <v>187</v>
      </c>
      <c r="C17" s="42">
        <v>10168</v>
      </c>
      <c r="D17" s="42">
        <v>8976</v>
      </c>
      <c r="E17" s="42">
        <v>10958</v>
      </c>
      <c r="F17" s="42">
        <v>6115</v>
      </c>
      <c r="G17" s="42">
        <v>10668</v>
      </c>
      <c r="H17" s="42">
        <v>10395</v>
      </c>
      <c r="I17" s="42">
        <v>15676</v>
      </c>
      <c r="J17" s="42">
        <v>14079</v>
      </c>
      <c r="K17" s="42">
        <v>15353</v>
      </c>
      <c r="L17" s="42">
        <v>14910</v>
      </c>
      <c r="M17" s="42">
        <v>15206</v>
      </c>
      <c r="N17" s="42">
        <v>15324</v>
      </c>
      <c r="O17" s="118">
        <f t="shared" si="0"/>
        <v>147828</v>
      </c>
      <c r="AR17" s="53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5"/>
    </row>
    <row r="18" spans="2:57">
      <c r="B18" s="36" t="s">
        <v>207</v>
      </c>
      <c r="C18" s="47">
        <v>8957</v>
      </c>
      <c r="D18" s="47">
        <v>8836</v>
      </c>
      <c r="E18" s="119">
        <v>4585</v>
      </c>
      <c r="F18" s="119">
        <v>2986</v>
      </c>
      <c r="G18" s="119">
        <v>2056</v>
      </c>
      <c r="H18" s="119">
        <v>2042</v>
      </c>
      <c r="I18" s="119">
        <v>1855</v>
      </c>
      <c r="J18" s="119">
        <v>1429</v>
      </c>
      <c r="K18" s="119">
        <v>1666</v>
      </c>
      <c r="L18" s="119">
        <v>1925</v>
      </c>
      <c r="M18" s="119">
        <v>2404</v>
      </c>
      <c r="N18" s="119">
        <v>2769</v>
      </c>
      <c r="O18" s="118">
        <f t="shared" si="0"/>
        <v>41510</v>
      </c>
      <c r="AR18" s="53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5"/>
    </row>
    <row r="19" spans="2:57">
      <c r="B19" s="36" t="s">
        <v>186</v>
      </c>
      <c r="C19" s="42">
        <v>12288</v>
      </c>
      <c r="D19" s="42">
        <v>11000</v>
      </c>
      <c r="E19" s="42">
        <v>8890</v>
      </c>
      <c r="F19" s="42">
        <v>10891</v>
      </c>
      <c r="G19" s="42">
        <v>10872</v>
      </c>
      <c r="H19" s="42">
        <v>10072</v>
      </c>
      <c r="I19" s="42">
        <v>10417</v>
      </c>
      <c r="J19" s="42">
        <v>9602</v>
      </c>
      <c r="K19" s="42">
        <v>8171</v>
      </c>
      <c r="L19" s="42">
        <v>10580</v>
      </c>
      <c r="M19" s="42">
        <v>9258</v>
      </c>
      <c r="N19" s="42">
        <v>8255</v>
      </c>
      <c r="O19" s="118">
        <f t="shared" si="0"/>
        <v>120296</v>
      </c>
      <c r="AR19" s="53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5"/>
    </row>
    <row r="20" spans="2:57">
      <c r="B20" s="36" t="s">
        <v>185</v>
      </c>
      <c r="C20" s="42">
        <v>42325</v>
      </c>
      <c r="D20" s="42">
        <v>39779</v>
      </c>
      <c r="E20" s="42">
        <v>40766</v>
      </c>
      <c r="F20" s="42">
        <v>37843</v>
      </c>
      <c r="G20" s="42">
        <v>21871</v>
      </c>
      <c r="H20" s="42">
        <v>65279</v>
      </c>
      <c r="I20" s="42">
        <v>92243</v>
      </c>
      <c r="J20" s="42">
        <v>43602</v>
      </c>
      <c r="K20" s="42">
        <v>39089</v>
      </c>
      <c r="L20" s="42">
        <v>142306</v>
      </c>
      <c r="M20" s="42">
        <v>130411</v>
      </c>
      <c r="N20" s="42">
        <v>99446</v>
      </c>
      <c r="O20" s="118">
        <f t="shared" si="0"/>
        <v>794960</v>
      </c>
      <c r="R20" s="104"/>
      <c r="S20" s="102"/>
      <c r="AR20" s="53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5"/>
    </row>
    <row r="21" spans="2:57">
      <c r="B21" s="36" t="s">
        <v>184</v>
      </c>
      <c r="C21" s="42">
        <v>38517</v>
      </c>
      <c r="D21" s="42">
        <v>14397</v>
      </c>
      <c r="E21" s="42">
        <v>18800</v>
      </c>
      <c r="F21" s="42">
        <v>12772</v>
      </c>
      <c r="G21" s="42">
        <v>19805</v>
      </c>
      <c r="H21" s="42">
        <v>23600</v>
      </c>
      <c r="I21" s="42">
        <v>24800</v>
      </c>
      <c r="J21" s="42">
        <v>24000</v>
      </c>
      <c r="K21" s="42">
        <v>13640</v>
      </c>
      <c r="L21" s="42">
        <v>21600</v>
      </c>
      <c r="M21" s="42">
        <v>24800</v>
      </c>
      <c r="N21" s="42">
        <v>20400</v>
      </c>
      <c r="O21" s="118">
        <f t="shared" si="0"/>
        <v>257131</v>
      </c>
      <c r="AR21" s="53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5"/>
    </row>
    <row r="22" spans="2:57">
      <c r="B22" s="36" t="s">
        <v>183</v>
      </c>
      <c r="C22" s="42">
        <v>6828</v>
      </c>
      <c r="D22" s="42">
        <v>3414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118">
        <f t="shared" si="0"/>
        <v>10242</v>
      </c>
      <c r="AR22" s="53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5"/>
    </row>
    <row r="23" spans="2:57">
      <c r="B23" s="36" t="s">
        <v>182</v>
      </c>
      <c r="C23" s="42">
        <v>0</v>
      </c>
      <c r="D23" s="42">
        <v>0</v>
      </c>
      <c r="E23" s="42">
        <v>0</v>
      </c>
      <c r="F23" s="42">
        <v>0</v>
      </c>
      <c r="G23" s="42">
        <v>1363</v>
      </c>
      <c r="H23" s="42">
        <v>1270</v>
      </c>
      <c r="I23" s="42">
        <v>3068</v>
      </c>
      <c r="J23" s="42">
        <v>1040</v>
      </c>
      <c r="K23" s="42">
        <v>1433</v>
      </c>
      <c r="L23" s="42">
        <v>989</v>
      </c>
      <c r="M23" s="42">
        <v>2406</v>
      </c>
      <c r="N23" s="42">
        <v>2002</v>
      </c>
      <c r="O23" s="118">
        <f t="shared" si="0"/>
        <v>13571</v>
      </c>
      <c r="AR23" s="53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5"/>
    </row>
    <row r="24" spans="2:57">
      <c r="B24" s="36" t="s">
        <v>181</v>
      </c>
      <c r="C24" s="42">
        <v>2068</v>
      </c>
      <c r="D24" s="42">
        <v>6135</v>
      </c>
      <c r="E24" s="42">
        <v>5282</v>
      </c>
      <c r="F24" s="42">
        <v>3724</v>
      </c>
      <c r="G24" s="42">
        <v>4933</v>
      </c>
      <c r="H24" s="42">
        <v>3778</v>
      </c>
      <c r="I24" s="42">
        <v>18821</v>
      </c>
      <c r="J24" s="42">
        <v>2624</v>
      </c>
      <c r="K24" s="42">
        <v>3486</v>
      </c>
      <c r="L24" s="42">
        <v>3243</v>
      </c>
      <c r="M24" s="42">
        <v>2977</v>
      </c>
      <c r="N24" s="42">
        <v>4378</v>
      </c>
      <c r="O24" s="118">
        <f t="shared" si="0"/>
        <v>61449</v>
      </c>
      <c r="AR24" s="53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5"/>
    </row>
    <row r="25" spans="2:57">
      <c r="B25" s="36" t="s">
        <v>180</v>
      </c>
      <c r="C25" s="42">
        <v>2450</v>
      </c>
      <c r="D25" s="42">
        <v>2805</v>
      </c>
      <c r="E25" s="42">
        <v>448</v>
      </c>
      <c r="F25" s="42">
        <v>3612</v>
      </c>
      <c r="G25" s="42">
        <v>237</v>
      </c>
      <c r="H25" s="42">
        <v>1162</v>
      </c>
      <c r="I25" s="42">
        <v>1163</v>
      </c>
      <c r="J25" s="42">
        <v>1228</v>
      </c>
      <c r="K25" s="42">
        <v>2732</v>
      </c>
      <c r="L25" s="42">
        <v>462</v>
      </c>
      <c r="M25" s="42">
        <v>1228</v>
      </c>
      <c r="N25" s="42">
        <v>5281</v>
      </c>
      <c r="O25" s="118">
        <f t="shared" si="0"/>
        <v>22808</v>
      </c>
      <c r="AR25" s="53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5"/>
    </row>
    <row r="26" spans="2:57">
      <c r="B26" s="36" t="s">
        <v>179</v>
      </c>
      <c r="C26" s="42">
        <v>0</v>
      </c>
      <c r="D26" s="42">
        <v>0</v>
      </c>
      <c r="E26" s="42">
        <v>292</v>
      </c>
      <c r="F26" s="42">
        <v>1562</v>
      </c>
      <c r="G26" s="42">
        <v>8017</v>
      </c>
      <c r="H26" s="42">
        <v>6905</v>
      </c>
      <c r="I26" s="42">
        <v>6991</v>
      </c>
      <c r="J26" s="42">
        <v>6041</v>
      </c>
      <c r="K26" s="42">
        <v>4811</v>
      </c>
      <c r="L26" s="42">
        <v>3989</v>
      </c>
      <c r="M26" s="42">
        <v>3946</v>
      </c>
      <c r="N26" s="42">
        <v>4713</v>
      </c>
      <c r="O26" s="118">
        <f t="shared" si="0"/>
        <v>47267</v>
      </c>
      <c r="AR26" s="53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5"/>
    </row>
    <row r="27" spans="2:57">
      <c r="B27" s="36" t="s">
        <v>178</v>
      </c>
      <c r="C27" s="42">
        <v>0</v>
      </c>
      <c r="D27" s="42">
        <v>0</v>
      </c>
      <c r="E27" s="42">
        <v>4407</v>
      </c>
      <c r="F27" s="42">
        <v>11054</v>
      </c>
      <c r="G27" s="42">
        <v>9732</v>
      </c>
      <c r="H27" s="42">
        <v>4149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118">
        <f t="shared" si="0"/>
        <v>29342</v>
      </c>
      <c r="AR27" s="53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5"/>
    </row>
    <row r="28" spans="2:57">
      <c r="B28" s="36" t="s">
        <v>177</v>
      </c>
      <c r="C28" s="42">
        <v>2948</v>
      </c>
      <c r="D28" s="42">
        <v>972</v>
      </c>
      <c r="E28" s="42">
        <v>0</v>
      </c>
      <c r="F28" s="42">
        <v>3447</v>
      </c>
      <c r="G28" s="42">
        <v>2454</v>
      </c>
      <c r="H28" s="42">
        <v>2055</v>
      </c>
      <c r="I28" s="42">
        <v>1250</v>
      </c>
      <c r="J28" s="42">
        <v>1062</v>
      </c>
      <c r="K28" s="42">
        <v>4128</v>
      </c>
      <c r="L28" s="42">
        <v>4096</v>
      </c>
      <c r="M28" s="42">
        <v>2050</v>
      </c>
      <c r="N28" s="42">
        <v>4122</v>
      </c>
      <c r="O28" s="118">
        <f t="shared" si="0"/>
        <v>28584</v>
      </c>
      <c r="AR28" s="53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5"/>
    </row>
    <row r="29" spans="2:57">
      <c r="B29" s="36" t="s">
        <v>176</v>
      </c>
      <c r="C29" s="42">
        <v>5390</v>
      </c>
      <c r="D29" s="42">
        <v>3628</v>
      </c>
      <c r="E29" s="42">
        <v>2216</v>
      </c>
      <c r="F29" s="42">
        <v>2262</v>
      </c>
      <c r="G29" s="42">
        <v>1946</v>
      </c>
      <c r="H29" s="42">
        <v>2500</v>
      </c>
      <c r="I29" s="42">
        <v>2144</v>
      </c>
      <c r="J29" s="42">
        <v>3997</v>
      </c>
      <c r="K29" s="42">
        <v>4316</v>
      </c>
      <c r="L29" s="42">
        <v>5078</v>
      </c>
      <c r="M29" s="42">
        <v>1399</v>
      </c>
      <c r="N29" s="42">
        <v>5215</v>
      </c>
      <c r="O29" s="118">
        <f t="shared" si="0"/>
        <v>40091</v>
      </c>
      <c r="AR29" s="53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5"/>
    </row>
    <row r="30" spans="2:57">
      <c r="B30" s="36" t="s">
        <v>175</v>
      </c>
      <c r="C30" s="42">
        <v>1902</v>
      </c>
      <c r="D30" s="42">
        <v>5346</v>
      </c>
      <c r="E30" s="42">
        <v>1505</v>
      </c>
      <c r="F30" s="42">
        <v>1610</v>
      </c>
      <c r="G30" s="42">
        <v>3502</v>
      </c>
      <c r="H30" s="42">
        <v>2728</v>
      </c>
      <c r="I30" s="42">
        <v>820</v>
      </c>
      <c r="J30" s="42">
        <v>7620</v>
      </c>
      <c r="K30" s="42">
        <v>5921</v>
      </c>
      <c r="L30" s="42">
        <v>6756</v>
      </c>
      <c r="M30" s="42">
        <v>9094</v>
      </c>
      <c r="N30" s="42">
        <v>5946</v>
      </c>
      <c r="O30" s="118">
        <f t="shared" si="0"/>
        <v>52750</v>
      </c>
      <c r="R30" s="104"/>
      <c r="AR30" s="53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5"/>
    </row>
    <row r="31" spans="2:57">
      <c r="B31" s="36" t="s">
        <v>174</v>
      </c>
      <c r="C31" s="42">
        <v>13340</v>
      </c>
      <c r="D31" s="42">
        <v>2919</v>
      </c>
      <c r="E31" s="42">
        <v>3647</v>
      </c>
      <c r="F31" s="42">
        <v>1187</v>
      </c>
      <c r="G31" s="42">
        <v>1538</v>
      </c>
      <c r="H31" s="42">
        <v>2900</v>
      </c>
      <c r="I31" s="42">
        <v>2749</v>
      </c>
      <c r="J31" s="42">
        <v>5791</v>
      </c>
      <c r="K31" s="42">
        <v>4131</v>
      </c>
      <c r="L31" s="42">
        <v>4590</v>
      </c>
      <c r="M31" s="42">
        <v>2571</v>
      </c>
      <c r="N31" s="42">
        <v>3980</v>
      </c>
      <c r="O31" s="118">
        <f t="shared" si="0"/>
        <v>49343</v>
      </c>
    </row>
    <row r="32" spans="2:57">
      <c r="B32" s="36" t="s">
        <v>173</v>
      </c>
      <c r="C32" s="42">
        <v>200</v>
      </c>
      <c r="D32" s="42">
        <v>400</v>
      </c>
      <c r="E32" s="42">
        <v>2000</v>
      </c>
      <c r="F32" s="42">
        <v>12379</v>
      </c>
      <c r="G32" s="42">
        <v>6707</v>
      </c>
      <c r="H32" s="42">
        <v>1349</v>
      </c>
      <c r="I32" s="42">
        <v>400</v>
      </c>
      <c r="J32" s="42">
        <v>481</v>
      </c>
      <c r="K32" s="42">
        <v>982</v>
      </c>
      <c r="L32" s="42">
        <v>236</v>
      </c>
      <c r="M32" s="42">
        <v>0</v>
      </c>
      <c r="N32" s="42">
        <v>0</v>
      </c>
      <c r="O32" s="118">
        <f t="shared" si="0"/>
        <v>25134</v>
      </c>
    </row>
    <row r="33" spans="2:15">
      <c r="B33" s="36" t="s">
        <v>172</v>
      </c>
      <c r="C33" s="42">
        <v>6983</v>
      </c>
      <c r="D33" s="42">
        <v>3550</v>
      </c>
      <c r="E33" s="42">
        <v>4681</v>
      </c>
      <c r="F33" s="42">
        <v>2787</v>
      </c>
      <c r="G33" s="42">
        <v>865</v>
      </c>
      <c r="H33" s="42">
        <v>1270</v>
      </c>
      <c r="I33" s="42">
        <v>2385</v>
      </c>
      <c r="J33" s="42">
        <v>3604</v>
      </c>
      <c r="K33" s="42">
        <v>4892</v>
      </c>
      <c r="L33" s="42">
        <v>5609</v>
      </c>
      <c r="M33" s="42">
        <v>2640</v>
      </c>
      <c r="N33" s="42">
        <v>4883</v>
      </c>
      <c r="O33" s="118">
        <f>SUM(C33:N33)</f>
        <v>44149</v>
      </c>
    </row>
    <row r="34" spans="2:15">
      <c r="B34" s="36" t="s">
        <v>171</v>
      </c>
      <c r="C34" s="42">
        <v>1377</v>
      </c>
      <c r="D34" s="42">
        <v>1035</v>
      </c>
      <c r="E34" s="42">
        <v>744</v>
      </c>
      <c r="F34" s="42">
        <v>1523</v>
      </c>
      <c r="G34" s="42">
        <v>961</v>
      </c>
      <c r="H34" s="42">
        <v>2331</v>
      </c>
      <c r="I34" s="42">
        <v>3097</v>
      </c>
      <c r="J34" s="42">
        <v>1941</v>
      </c>
      <c r="K34" s="42">
        <v>1981</v>
      </c>
      <c r="L34" s="42">
        <v>1734</v>
      </c>
      <c r="M34" s="42">
        <v>2672</v>
      </c>
      <c r="N34" s="42">
        <v>3513</v>
      </c>
      <c r="O34" s="118">
        <f t="shared" si="0"/>
        <v>22909</v>
      </c>
    </row>
    <row r="35" spans="2:15">
      <c r="B35" s="36" t="s">
        <v>170</v>
      </c>
      <c r="C35" s="42">
        <v>510</v>
      </c>
      <c r="D35" s="42">
        <v>2086</v>
      </c>
      <c r="E35" s="42">
        <v>5103</v>
      </c>
      <c r="F35" s="42">
        <v>3002</v>
      </c>
      <c r="G35" s="42">
        <v>3262</v>
      </c>
      <c r="H35" s="42">
        <v>3101</v>
      </c>
      <c r="I35" s="42">
        <v>2710</v>
      </c>
      <c r="J35" s="42">
        <v>3021</v>
      </c>
      <c r="K35" s="42">
        <v>3138</v>
      </c>
      <c r="L35" s="42">
        <v>2377</v>
      </c>
      <c r="M35" s="42">
        <v>5319</v>
      </c>
      <c r="N35" s="42">
        <v>4582</v>
      </c>
      <c r="O35" s="118">
        <f t="shared" si="0"/>
        <v>38211</v>
      </c>
    </row>
    <row r="36" spans="2:15">
      <c r="B36" s="36" t="s">
        <v>169</v>
      </c>
      <c r="C36" s="42">
        <v>3799</v>
      </c>
      <c r="D36" s="42">
        <v>2550</v>
      </c>
      <c r="E36" s="42">
        <v>3985</v>
      </c>
      <c r="F36" s="42">
        <v>0</v>
      </c>
      <c r="G36" s="42">
        <v>4315</v>
      </c>
      <c r="H36" s="42">
        <v>4814</v>
      </c>
      <c r="I36" s="42">
        <v>2596</v>
      </c>
      <c r="J36" s="42">
        <v>0</v>
      </c>
      <c r="K36" s="42">
        <v>2643</v>
      </c>
      <c r="L36" s="42">
        <v>0</v>
      </c>
      <c r="M36" s="42">
        <v>2742</v>
      </c>
      <c r="N36" s="42">
        <v>3344</v>
      </c>
      <c r="O36" s="118">
        <f t="shared" si="0"/>
        <v>30788</v>
      </c>
    </row>
    <row r="37" spans="2:15">
      <c r="B37" s="36" t="s">
        <v>168</v>
      </c>
      <c r="C37" s="42">
        <v>11658</v>
      </c>
      <c r="D37" s="42">
        <v>7475</v>
      </c>
      <c r="E37" s="42">
        <v>10930</v>
      </c>
      <c r="F37" s="42">
        <v>9182</v>
      </c>
      <c r="G37" s="42">
        <v>8092</v>
      </c>
      <c r="H37" s="42">
        <v>9057</v>
      </c>
      <c r="I37" s="42">
        <v>8867</v>
      </c>
      <c r="J37" s="42">
        <v>12784</v>
      </c>
      <c r="K37" s="42">
        <v>14818</v>
      </c>
      <c r="L37" s="42">
        <v>11994</v>
      </c>
      <c r="M37" s="42">
        <v>12843</v>
      </c>
      <c r="N37" s="42">
        <v>12205</v>
      </c>
      <c r="O37" s="118">
        <f t="shared" si="0"/>
        <v>129905</v>
      </c>
    </row>
    <row r="38" spans="2:15">
      <c r="B38" s="36" t="s">
        <v>167</v>
      </c>
      <c r="C38" s="42">
        <v>832</v>
      </c>
      <c r="D38" s="42">
        <v>1353</v>
      </c>
      <c r="E38" s="42">
        <v>1838</v>
      </c>
      <c r="F38" s="42">
        <v>857</v>
      </c>
      <c r="G38" s="42">
        <v>873</v>
      </c>
      <c r="H38" s="42">
        <v>0</v>
      </c>
      <c r="I38" s="42">
        <v>40</v>
      </c>
      <c r="J38" s="42">
        <v>1433</v>
      </c>
      <c r="K38" s="42">
        <v>2450</v>
      </c>
      <c r="L38" s="42">
        <v>1176</v>
      </c>
      <c r="M38" s="42">
        <v>1422</v>
      </c>
      <c r="N38" s="42">
        <v>1190</v>
      </c>
      <c r="O38" s="118">
        <f t="shared" si="0"/>
        <v>13464</v>
      </c>
    </row>
    <row r="39" spans="2:15">
      <c r="B39" s="36" t="s">
        <v>166</v>
      </c>
      <c r="C39" s="42">
        <v>3436</v>
      </c>
      <c r="D39" s="42">
        <v>234</v>
      </c>
      <c r="E39" s="42">
        <v>1052</v>
      </c>
      <c r="F39" s="42">
        <v>1251</v>
      </c>
      <c r="G39" s="42">
        <v>444</v>
      </c>
      <c r="H39" s="42">
        <v>553</v>
      </c>
      <c r="I39" s="42">
        <v>383</v>
      </c>
      <c r="J39" s="42">
        <v>103</v>
      </c>
      <c r="K39" s="42">
        <v>191</v>
      </c>
      <c r="L39" s="42">
        <v>1139</v>
      </c>
      <c r="M39" s="42">
        <v>694</v>
      </c>
      <c r="N39" s="42">
        <v>480</v>
      </c>
      <c r="O39" s="118">
        <f t="shared" si="0"/>
        <v>9960</v>
      </c>
    </row>
    <row r="40" spans="2:15">
      <c r="B40" s="36" t="s">
        <v>165</v>
      </c>
      <c r="C40" s="42">
        <v>1464</v>
      </c>
      <c r="D40" s="42">
        <v>2196</v>
      </c>
      <c r="E40" s="42">
        <v>3367</v>
      </c>
      <c r="F40" s="42">
        <v>5655</v>
      </c>
      <c r="G40" s="42">
        <v>2181</v>
      </c>
      <c r="H40" s="42">
        <v>2119</v>
      </c>
      <c r="I40" s="42">
        <v>922</v>
      </c>
      <c r="J40" s="42">
        <v>1087</v>
      </c>
      <c r="K40" s="42">
        <v>931</v>
      </c>
      <c r="L40" s="42">
        <v>2270</v>
      </c>
      <c r="M40" s="42">
        <v>2085</v>
      </c>
      <c r="N40" s="42">
        <v>5621</v>
      </c>
      <c r="O40" s="118">
        <f t="shared" si="0"/>
        <v>29898</v>
      </c>
    </row>
    <row r="41" spans="2:15">
      <c r="B41" s="36" t="s">
        <v>164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920</v>
      </c>
      <c r="N41" s="42">
        <v>810</v>
      </c>
      <c r="O41" s="118">
        <f t="shared" si="0"/>
        <v>1730</v>
      </c>
    </row>
    <row r="42" spans="2:15">
      <c r="B42" s="36" t="s">
        <v>163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1155</v>
      </c>
      <c r="I42" s="42">
        <v>0</v>
      </c>
      <c r="J42" s="42">
        <v>0</v>
      </c>
      <c r="K42" s="42">
        <v>0</v>
      </c>
      <c r="L42" s="42">
        <v>542</v>
      </c>
      <c r="M42" s="42">
        <v>1260</v>
      </c>
      <c r="N42" s="42">
        <v>0</v>
      </c>
      <c r="O42" s="118">
        <f t="shared" si="0"/>
        <v>2957</v>
      </c>
    </row>
    <row r="43" spans="2:15">
      <c r="B43" s="36" t="s">
        <v>162</v>
      </c>
      <c r="C43" s="42">
        <v>1692</v>
      </c>
      <c r="D43" s="42">
        <v>1677</v>
      </c>
      <c r="E43" s="42">
        <v>1683</v>
      </c>
      <c r="F43" s="42">
        <v>475</v>
      </c>
      <c r="G43" s="42">
        <v>0</v>
      </c>
      <c r="H43" s="42">
        <v>1291</v>
      </c>
      <c r="I43" s="42">
        <v>643</v>
      </c>
      <c r="J43" s="42">
        <v>1508</v>
      </c>
      <c r="K43" s="42">
        <v>1455</v>
      </c>
      <c r="L43" s="42">
        <v>1945</v>
      </c>
      <c r="M43" s="42">
        <v>3843</v>
      </c>
      <c r="N43" s="42">
        <v>3080</v>
      </c>
      <c r="O43" s="118">
        <f t="shared" si="0"/>
        <v>19292</v>
      </c>
    </row>
    <row r="44" spans="2:15">
      <c r="B44" s="36" t="s">
        <v>161</v>
      </c>
      <c r="C44" s="42">
        <v>1170</v>
      </c>
      <c r="D44" s="42">
        <v>1939</v>
      </c>
      <c r="E44" s="42">
        <v>1170</v>
      </c>
      <c r="F44" s="42">
        <v>1528</v>
      </c>
      <c r="G44" s="42">
        <v>2320</v>
      </c>
      <c r="H44" s="42">
        <v>220</v>
      </c>
      <c r="I44" s="42">
        <v>2321</v>
      </c>
      <c r="J44" s="42">
        <v>279</v>
      </c>
      <c r="K44" s="42">
        <v>3496</v>
      </c>
      <c r="L44" s="42">
        <v>3686</v>
      </c>
      <c r="M44" s="42">
        <v>4015</v>
      </c>
      <c r="N44" s="42">
        <v>5332</v>
      </c>
      <c r="O44" s="118">
        <f t="shared" si="0"/>
        <v>27476</v>
      </c>
    </row>
    <row r="45" spans="2:15">
      <c r="B45" s="36" t="s">
        <v>160</v>
      </c>
      <c r="C45" s="42">
        <v>154</v>
      </c>
      <c r="D45" s="42">
        <v>1034</v>
      </c>
      <c r="E45" s="42">
        <v>643</v>
      </c>
      <c r="F45" s="42">
        <v>325</v>
      </c>
      <c r="G45" s="42">
        <v>526</v>
      </c>
      <c r="H45" s="42">
        <v>345</v>
      </c>
      <c r="I45" s="42">
        <v>155</v>
      </c>
      <c r="J45" s="42">
        <v>751</v>
      </c>
      <c r="K45" s="42">
        <v>1986</v>
      </c>
      <c r="L45" s="42">
        <v>2057</v>
      </c>
      <c r="M45" s="42">
        <v>1782</v>
      </c>
      <c r="N45" s="42">
        <v>1498</v>
      </c>
      <c r="O45" s="118">
        <f t="shared" si="0"/>
        <v>11256</v>
      </c>
    </row>
    <row r="46" spans="2:15">
      <c r="B46" s="36" t="s">
        <v>159</v>
      </c>
      <c r="C46" s="42">
        <v>1641</v>
      </c>
      <c r="D46" s="42">
        <v>1402</v>
      </c>
      <c r="E46" s="42">
        <v>0</v>
      </c>
      <c r="F46" s="42">
        <v>0</v>
      </c>
      <c r="G46" s="42">
        <v>0</v>
      </c>
      <c r="H46" s="42">
        <v>1177</v>
      </c>
      <c r="I46" s="42">
        <v>2052</v>
      </c>
      <c r="J46" s="42">
        <v>1032</v>
      </c>
      <c r="K46" s="42">
        <v>1983</v>
      </c>
      <c r="L46" s="42">
        <v>2170</v>
      </c>
      <c r="M46" s="42">
        <v>2852</v>
      </c>
      <c r="N46" s="42">
        <v>1060</v>
      </c>
      <c r="O46" s="118">
        <f t="shared" si="0"/>
        <v>15369</v>
      </c>
    </row>
    <row r="47" spans="2:15">
      <c r="B47" s="36" t="s">
        <v>158</v>
      </c>
      <c r="C47" s="42">
        <v>3970</v>
      </c>
      <c r="D47" s="42">
        <v>593</v>
      </c>
      <c r="E47" s="42">
        <v>1594</v>
      </c>
      <c r="F47" s="42">
        <v>979</v>
      </c>
      <c r="G47" s="42">
        <v>694</v>
      </c>
      <c r="H47" s="42">
        <v>1368</v>
      </c>
      <c r="I47" s="42">
        <v>1487</v>
      </c>
      <c r="J47" s="42">
        <v>799</v>
      </c>
      <c r="K47" s="42">
        <v>600</v>
      </c>
      <c r="L47" s="42">
        <v>2056</v>
      </c>
      <c r="M47" s="42">
        <v>2881</v>
      </c>
      <c r="N47" s="42">
        <v>1304</v>
      </c>
      <c r="O47" s="118">
        <f t="shared" si="0"/>
        <v>18325</v>
      </c>
    </row>
    <row r="48" spans="2:15">
      <c r="B48" s="36" t="s">
        <v>157</v>
      </c>
      <c r="C48" s="42">
        <v>0</v>
      </c>
      <c r="D48" s="42">
        <v>42230</v>
      </c>
      <c r="E48" s="42">
        <v>1805</v>
      </c>
      <c r="F48" s="42">
        <v>9277</v>
      </c>
      <c r="G48" s="42">
        <v>30708</v>
      </c>
      <c r="H48" s="42">
        <v>8395</v>
      </c>
      <c r="I48" s="42">
        <v>0</v>
      </c>
      <c r="J48" s="42">
        <v>516</v>
      </c>
      <c r="K48" s="42">
        <v>375</v>
      </c>
      <c r="L48" s="42">
        <v>272</v>
      </c>
      <c r="M48" s="42">
        <v>324</v>
      </c>
      <c r="N48" s="42">
        <v>1344</v>
      </c>
      <c r="O48" s="118">
        <f t="shared" si="0"/>
        <v>95246</v>
      </c>
    </row>
    <row r="49" spans="2:15">
      <c r="B49" s="36" t="s">
        <v>156</v>
      </c>
      <c r="C49" s="42">
        <v>876</v>
      </c>
      <c r="D49" s="42">
        <v>108</v>
      </c>
      <c r="E49" s="42">
        <v>2737</v>
      </c>
      <c r="F49" s="42">
        <v>60</v>
      </c>
      <c r="G49" s="42">
        <v>1655</v>
      </c>
      <c r="H49" s="42">
        <v>75</v>
      </c>
      <c r="I49" s="42">
        <v>764</v>
      </c>
      <c r="J49" s="42">
        <v>1375</v>
      </c>
      <c r="K49" s="42">
        <v>44</v>
      </c>
      <c r="L49" s="42">
        <v>1550</v>
      </c>
      <c r="M49" s="42">
        <v>4</v>
      </c>
      <c r="N49" s="42">
        <v>0</v>
      </c>
      <c r="O49" s="118">
        <f t="shared" si="0"/>
        <v>9248</v>
      </c>
    </row>
    <row r="50" spans="2:15">
      <c r="B50" s="36" t="s">
        <v>155</v>
      </c>
      <c r="C50" s="42">
        <v>0</v>
      </c>
      <c r="D50" s="42">
        <v>0</v>
      </c>
      <c r="E50" s="42">
        <v>233</v>
      </c>
      <c r="F50" s="42">
        <v>0</v>
      </c>
      <c r="G50" s="42">
        <v>250</v>
      </c>
      <c r="H50" s="42">
        <v>390</v>
      </c>
      <c r="I50" s="42">
        <v>400</v>
      </c>
      <c r="J50" s="42">
        <v>672</v>
      </c>
      <c r="K50" s="42">
        <v>0</v>
      </c>
      <c r="L50" s="42">
        <v>1165</v>
      </c>
      <c r="M50" s="42">
        <v>360</v>
      </c>
      <c r="N50" s="42">
        <v>985</v>
      </c>
      <c r="O50" s="118">
        <f t="shared" si="0"/>
        <v>4455</v>
      </c>
    </row>
    <row r="51" spans="2:15">
      <c r="B51" s="36" t="s">
        <v>154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  <c r="H51" s="42">
        <v>20</v>
      </c>
      <c r="I51" s="42">
        <v>0</v>
      </c>
      <c r="J51" s="42">
        <v>30</v>
      </c>
      <c r="K51" s="42">
        <v>60</v>
      </c>
      <c r="L51" s="42">
        <v>0</v>
      </c>
      <c r="M51" s="42">
        <v>0</v>
      </c>
      <c r="N51" s="42">
        <v>0</v>
      </c>
      <c r="O51" s="118">
        <f t="shared" si="0"/>
        <v>110</v>
      </c>
    </row>
    <row r="52" spans="2:15">
      <c r="B52" s="36" t="s">
        <v>153</v>
      </c>
      <c r="C52" s="42">
        <v>0</v>
      </c>
      <c r="D52" s="42">
        <v>0</v>
      </c>
      <c r="E52" s="42">
        <v>10</v>
      </c>
      <c r="F52" s="42">
        <v>0</v>
      </c>
      <c r="G52" s="42">
        <v>40</v>
      </c>
      <c r="H52" s="42">
        <v>84</v>
      </c>
      <c r="I52" s="42">
        <v>0</v>
      </c>
      <c r="J52" s="42">
        <v>394</v>
      </c>
      <c r="K52" s="42">
        <v>20</v>
      </c>
      <c r="L52" s="42">
        <v>408</v>
      </c>
      <c r="M52" s="42">
        <v>20</v>
      </c>
      <c r="N52" s="42">
        <v>60</v>
      </c>
      <c r="O52" s="118">
        <f t="shared" si="0"/>
        <v>1036</v>
      </c>
    </row>
    <row r="53" spans="2:15">
      <c r="B53" s="36" t="s">
        <v>152</v>
      </c>
      <c r="C53" s="42">
        <v>305</v>
      </c>
      <c r="D53" s="42">
        <v>182</v>
      </c>
      <c r="E53" s="42">
        <v>255</v>
      </c>
      <c r="F53" s="42">
        <v>0</v>
      </c>
      <c r="G53" s="42">
        <v>480</v>
      </c>
      <c r="H53" s="42">
        <v>682</v>
      </c>
      <c r="I53" s="42">
        <v>1334</v>
      </c>
      <c r="J53" s="42">
        <v>893</v>
      </c>
      <c r="K53" s="42">
        <v>615</v>
      </c>
      <c r="L53" s="42">
        <v>0</v>
      </c>
      <c r="M53" s="42">
        <v>671</v>
      </c>
      <c r="N53" s="42">
        <v>292</v>
      </c>
      <c r="O53" s="118">
        <f t="shared" si="0"/>
        <v>5709</v>
      </c>
    </row>
    <row r="54" spans="2:15">
      <c r="B54" s="36" t="s">
        <v>151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777</v>
      </c>
      <c r="K54" s="42">
        <v>948</v>
      </c>
      <c r="L54" s="42">
        <v>0</v>
      </c>
      <c r="M54" s="42">
        <v>0</v>
      </c>
      <c r="N54" s="42">
        <v>170</v>
      </c>
      <c r="O54" s="118">
        <f t="shared" si="0"/>
        <v>1895</v>
      </c>
    </row>
    <row r="55" spans="2:15">
      <c r="B55" s="36" t="s">
        <v>150</v>
      </c>
      <c r="C55" s="42">
        <v>430</v>
      </c>
      <c r="D55" s="42">
        <v>0</v>
      </c>
      <c r="E55" s="42">
        <v>220</v>
      </c>
      <c r="F55" s="42">
        <v>0</v>
      </c>
      <c r="G55" s="42">
        <v>0</v>
      </c>
      <c r="H55" s="42">
        <v>49</v>
      </c>
      <c r="I55" s="42">
        <v>0</v>
      </c>
      <c r="J55" s="42">
        <v>219</v>
      </c>
      <c r="K55" s="42">
        <v>227</v>
      </c>
      <c r="L55" s="42">
        <v>260</v>
      </c>
      <c r="M55" s="42">
        <v>260</v>
      </c>
      <c r="N55" s="42">
        <v>73</v>
      </c>
      <c r="O55" s="118">
        <f t="shared" si="0"/>
        <v>1738</v>
      </c>
    </row>
    <row r="56" spans="2:15">
      <c r="B56" s="36" t="s">
        <v>149</v>
      </c>
      <c r="C56" s="42">
        <v>270</v>
      </c>
      <c r="D56" s="42">
        <v>0</v>
      </c>
      <c r="E56" s="42">
        <v>473</v>
      </c>
      <c r="F56" s="42">
        <v>200</v>
      </c>
      <c r="G56" s="42">
        <v>451</v>
      </c>
      <c r="H56" s="42">
        <v>190</v>
      </c>
      <c r="I56" s="42">
        <v>280</v>
      </c>
      <c r="J56" s="42">
        <v>226</v>
      </c>
      <c r="K56" s="42">
        <v>80</v>
      </c>
      <c r="L56" s="42">
        <v>0</v>
      </c>
      <c r="M56" s="42">
        <v>453</v>
      </c>
      <c r="N56" s="42">
        <v>0</v>
      </c>
      <c r="O56" s="118">
        <f t="shared" si="0"/>
        <v>2623</v>
      </c>
    </row>
    <row r="57" spans="2:15">
      <c r="B57" s="36" t="s">
        <v>148</v>
      </c>
      <c r="C57" s="42">
        <v>320</v>
      </c>
      <c r="D57" s="42">
        <v>585</v>
      </c>
      <c r="E57" s="42">
        <v>100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118">
        <f t="shared" si="0"/>
        <v>1005</v>
      </c>
    </row>
    <row r="58" spans="2:15">
      <c r="B58" s="36" t="s">
        <v>147</v>
      </c>
      <c r="C58" s="42">
        <v>425</v>
      </c>
      <c r="D58" s="42">
        <v>1261</v>
      </c>
      <c r="E58" s="42">
        <v>748</v>
      </c>
      <c r="F58" s="42">
        <v>1383</v>
      </c>
      <c r="G58" s="42">
        <v>1442</v>
      </c>
      <c r="H58" s="42">
        <v>1946</v>
      </c>
      <c r="I58" s="42">
        <v>125</v>
      </c>
      <c r="J58" s="42">
        <v>1309</v>
      </c>
      <c r="K58" s="42">
        <v>411</v>
      </c>
      <c r="L58" s="42">
        <v>1030</v>
      </c>
      <c r="M58" s="42">
        <v>594</v>
      </c>
      <c r="N58" s="42">
        <v>84</v>
      </c>
      <c r="O58" s="118">
        <f t="shared" ref="O58:O68" si="1">SUM(C58:N58)</f>
        <v>10758</v>
      </c>
    </row>
    <row r="59" spans="2:15">
      <c r="B59" s="36" t="s">
        <v>146</v>
      </c>
      <c r="C59" s="42">
        <v>415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118">
        <f t="shared" si="1"/>
        <v>415</v>
      </c>
    </row>
    <row r="60" spans="2:15">
      <c r="B60" s="36" t="s">
        <v>145</v>
      </c>
      <c r="C60" s="42">
        <v>5100</v>
      </c>
      <c r="D60" s="42">
        <v>2751</v>
      </c>
      <c r="E60" s="42">
        <v>3322</v>
      </c>
      <c r="F60" s="42">
        <v>3113</v>
      </c>
      <c r="G60" s="42">
        <v>3863</v>
      </c>
      <c r="H60" s="42">
        <v>3609</v>
      </c>
      <c r="I60" s="42">
        <v>4617</v>
      </c>
      <c r="J60" s="42">
        <v>4597</v>
      </c>
      <c r="K60" s="42">
        <v>6841</v>
      </c>
      <c r="L60" s="42">
        <v>7557</v>
      </c>
      <c r="M60" s="42">
        <v>8912</v>
      </c>
      <c r="N60" s="42">
        <v>7449</v>
      </c>
      <c r="O60" s="118">
        <f t="shared" si="1"/>
        <v>61731</v>
      </c>
    </row>
    <row r="61" spans="2:15">
      <c r="B61" s="36" t="s">
        <v>144</v>
      </c>
      <c r="C61" s="42">
        <v>0</v>
      </c>
      <c r="D61" s="42">
        <v>90</v>
      </c>
      <c r="E61" s="42">
        <v>352</v>
      </c>
      <c r="F61" s="42">
        <v>115</v>
      </c>
      <c r="G61" s="42">
        <v>6</v>
      </c>
      <c r="H61" s="42">
        <v>0</v>
      </c>
      <c r="I61" s="42">
        <v>473</v>
      </c>
      <c r="J61" s="42">
        <v>124</v>
      </c>
      <c r="K61" s="42">
        <v>90</v>
      </c>
      <c r="L61" s="42">
        <v>82</v>
      </c>
      <c r="M61" s="42">
        <v>90</v>
      </c>
      <c r="N61" s="42">
        <v>150</v>
      </c>
      <c r="O61" s="118">
        <f t="shared" si="1"/>
        <v>1572</v>
      </c>
    </row>
    <row r="62" spans="2:15">
      <c r="B62" s="36" t="s">
        <v>143</v>
      </c>
      <c r="C62" s="42">
        <v>0</v>
      </c>
      <c r="D62" s="42">
        <v>0</v>
      </c>
      <c r="E62" s="42">
        <v>130</v>
      </c>
      <c r="F62" s="42">
        <v>107</v>
      </c>
      <c r="G62" s="42">
        <v>590</v>
      </c>
      <c r="H62" s="42">
        <v>60</v>
      </c>
      <c r="I62" s="42">
        <v>15</v>
      </c>
      <c r="J62" s="42">
        <v>4</v>
      </c>
      <c r="K62" s="42">
        <v>0</v>
      </c>
      <c r="L62" s="42">
        <v>15</v>
      </c>
      <c r="M62" s="42">
        <v>93</v>
      </c>
      <c r="N62" s="42">
        <v>0</v>
      </c>
      <c r="O62" s="118">
        <f t="shared" si="1"/>
        <v>1014</v>
      </c>
    </row>
    <row r="63" spans="2:15">
      <c r="B63" s="36" t="s">
        <v>142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34</v>
      </c>
      <c r="K63" s="42">
        <v>0</v>
      </c>
      <c r="L63" s="42">
        <v>0</v>
      </c>
      <c r="M63" s="42">
        <v>0</v>
      </c>
      <c r="N63" s="42">
        <v>0</v>
      </c>
      <c r="O63" s="118">
        <f t="shared" si="1"/>
        <v>34</v>
      </c>
    </row>
    <row r="64" spans="2:15">
      <c r="B64" s="36" t="s">
        <v>223</v>
      </c>
      <c r="C64" s="42">
        <v>3164</v>
      </c>
      <c r="D64" s="42">
        <v>5591</v>
      </c>
      <c r="E64" s="42">
        <v>4765</v>
      </c>
      <c r="F64" s="42">
        <v>6939</v>
      </c>
      <c r="G64" s="42">
        <v>6678</v>
      </c>
      <c r="H64" s="42">
        <v>5167</v>
      </c>
      <c r="I64" s="42">
        <v>8226</v>
      </c>
      <c r="J64" s="42">
        <v>5366</v>
      </c>
      <c r="K64" s="42">
        <v>2501</v>
      </c>
      <c r="L64" s="42">
        <v>5509</v>
      </c>
      <c r="M64" s="42">
        <v>9522</v>
      </c>
      <c r="N64" s="42">
        <v>8247</v>
      </c>
      <c r="O64" s="118">
        <f t="shared" si="1"/>
        <v>71675</v>
      </c>
    </row>
    <row r="65" spans="1:57">
      <c r="A65" s="52"/>
      <c r="B65" s="36" t="s">
        <v>141</v>
      </c>
      <c r="C65" s="42">
        <v>78</v>
      </c>
      <c r="D65" s="42">
        <v>232</v>
      </c>
      <c r="E65" s="42">
        <v>240</v>
      </c>
      <c r="F65" s="42">
        <v>120</v>
      </c>
      <c r="G65" s="42">
        <v>170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400</v>
      </c>
      <c r="N65" s="42">
        <v>1083</v>
      </c>
      <c r="O65" s="118">
        <f t="shared" si="1"/>
        <v>2323</v>
      </c>
    </row>
    <row r="66" spans="1:57">
      <c r="B66" s="36" t="s">
        <v>216</v>
      </c>
      <c r="C66" s="47">
        <v>102</v>
      </c>
      <c r="D66" s="47">
        <v>56</v>
      </c>
      <c r="E66" s="47">
        <v>74</v>
      </c>
      <c r="F66" s="47">
        <v>81</v>
      </c>
      <c r="G66" s="47">
        <v>40</v>
      </c>
      <c r="H66" s="47">
        <v>60</v>
      </c>
      <c r="I66" s="47">
        <v>104</v>
      </c>
      <c r="J66" s="47">
        <v>43</v>
      </c>
      <c r="K66" s="47">
        <v>0</v>
      </c>
      <c r="L66" s="47">
        <v>94</v>
      </c>
      <c r="M66" s="47">
        <v>65</v>
      </c>
      <c r="N66" s="47">
        <v>82</v>
      </c>
      <c r="O66" s="118">
        <f t="shared" si="1"/>
        <v>801</v>
      </c>
    </row>
    <row r="67" spans="1:57">
      <c r="B67" s="36" t="s">
        <v>224</v>
      </c>
      <c r="C67" s="47">
        <v>1361</v>
      </c>
      <c r="D67" s="47">
        <v>1745</v>
      </c>
      <c r="E67" s="47">
        <v>0</v>
      </c>
      <c r="F67" s="47">
        <v>3577</v>
      </c>
      <c r="G67" s="47">
        <v>1772</v>
      </c>
      <c r="H67" s="47">
        <v>141</v>
      </c>
      <c r="I67" s="47">
        <v>2996</v>
      </c>
      <c r="J67" s="47">
        <v>706</v>
      </c>
      <c r="K67" s="47">
        <v>2325</v>
      </c>
      <c r="L67" s="47">
        <v>20</v>
      </c>
      <c r="M67" s="47">
        <v>132</v>
      </c>
      <c r="N67" s="47">
        <v>0</v>
      </c>
      <c r="O67" s="118">
        <f t="shared" si="1"/>
        <v>14775</v>
      </c>
    </row>
    <row r="68" spans="1:57">
      <c r="B68" s="36" t="s">
        <v>140</v>
      </c>
      <c r="C68" s="42">
        <v>147600</v>
      </c>
      <c r="D68" s="42">
        <v>106469</v>
      </c>
      <c r="E68" s="42">
        <v>88017</v>
      </c>
      <c r="F68" s="42">
        <v>69108</v>
      </c>
      <c r="G68" s="42">
        <v>54580</v>
      </c>
      <c r="H68" s="42">
        <v>194252</v>
      </c>
      <c r="I68" s="42">
        <v>97139</v>
      </c>
      <c r="J68" s="42">
        <v>135700</v>
      </c>
      <c r="K68" s="42">
        <v>85663</v>
      </c>
      <c r="L68" s="42">
        <v>148763</v>
      </c>
      <c r="M68" s="42">
        <v>136265</v>
      </c>
      <c r="N68" s="42">
        <v>167597</v>
      </c>
      <c r="O68" s="118">
        <f t="shared" si="1"/>
        <v>1431153</v>
      </c>
      <c r="R68" s="102"/>
      <c r="S68" s="104"/>
      <c r="T68" s="104"/>
      <c r="U68" s="102"/>
      <c r="V68" s="102"/>
      <c r="AR68" s="53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5"/>
    </row>
    <row r="69" spans="1:57">
      <c r="B69" s="61" t="s">
        <v>121</v>
      </c>
      <c r="C69" s="60">
        <f t="shared" ref="C69:N69" si="2">SUM(C6:C68)</f>
        <v>1936437</v>
      </c>
      <c r="D69" s="60">
        <f t="shared" si="2"/>
        <v>1804531</v>
      </c>
      <c r="E69" s="60">
        <f t="shared" si="2"/>
        <v>2023909</v>
      </c>
      <c r="F69" s="60">
        <f t="shared" si="2"/>
        <v>1124148</v>
      </c>
      <c r="G69" s="60">
        <f t="shared" si="2"/>
        <v>888782</v>
      </c>
      <c r="H69" s="60">
        <f t="shared" si="2"/>
        <v>1155156</v>
      </c>
      <c r="I69" s="60">
        <f t="shared" si="2"/>
        <v>1252138</v>
      </c>
      <c r="J69" s="60">
        <f t="shared" si="2"/>
        <v>1217602</v>
      </c>
      <c r="K69" s="60">
        <f t="shared" si="2"/>
        <v>997825</v>
      </c>
      <c r="L69" s="60">
        <f t="shared" si="2"/>
        <v>1323229</v>
      </c>
      <c r="M69" s="60">
        <f t="shared" si="2"/>
        <v>1282715</v>
      </c>
      <c r="N69" s="60">
        <f t="shared" si="2"/>
        <v>1078011</v>
      </c>
      <c r="O69" s="60">
        <f>SUM(C69:N69)</f>
        <v>16084483</v>
      </c>
    </row>
    <row r="70" spans="1:57">
      <c r="O70" s="57"/>
    </row>
    <row r="71" spans="1:57">
      <c r="B71" s="58" t="s">
        <v>139</v>
      </c>
    </row>
    <row r="80" spans="1:57">
      <c r="B80" s="111"/>
    </row>
  </sheetData>
  <mergeCells count="2">
    <mergeCell ref="B2:O2"/>
    <mergeCell ref="B3:O3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Cuadro 2.1</vt:lpstr>
      <vt:lpstr>Grafico 4</vt:lpstr>
      <vt:lpstr>Cuadro 2.2</vt:lpstr>
      <vt:lpstr>DATOS GRAFICO 5</vt:lpstr>
      <vt:lpstr>Cuadro 2.3</vt:lpstr>
      <vt:lpstr>Cuadro 2.4</vt:lpstr>
      <vt:lpstr>GRAFICO 6</vt:lpstr>
      <vt:lpstr>GRAFICO 7</vt:lpstr>
      <vt:lpstr>Cuadro 2.8</vt:lpstr>
      <vt:lpstr>GRAFICO 8</vt:lpstr>
      <vt:lpstr>'Cuadro 2.1'!Área_de_impresión</vt:lpstr>
      <vt:lpstr>'Cuadro 2.3'!Área_de_impresión</vt:lpstr>
      <vt:lpstr>'Cuadro 2.8'!Área_de_impresión</vt:lpstr>
      <vt:lpstr>'Cuadro 2.3'!Títulos_a_imprimir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Silvanna Letelier Paredes</dc:creator>
  <cp:lastModifiedBy>Marjorie Campos Gómez</cp:lastModifiedBy>
  <cp:lastPrinted>2023-06-08T12:41:17Z</cp:lastPrinted>
  <dcterms:created xsi:type="dcterms:W3CDTF">2005-06-02T20:26:51Z</dcterms:created>
  <dcterms:modified xsi:type="dcterms:W3CDTF">2026-06-22T18:05:54Z</dcterms:modified>
</cp:coreProperties>
</file>