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filterPrivacy="1" defaultThemeVersion="124226"/>
  <xr:revisionPtr revIDLastSave="0" documentId="13_ncr:1_{1D276EEE-4168-D94C-9D8F-EE11FEB82ACB}" xr6:coauthVersionLast="47" xr6:coauthVersionMax="47" xr10:uidLastSave="{00000000-0000-0000-0000-000000000000}"/>
  <bookViews>
    <workbookView xWindow="-38400" yWindow="4900" windowWidth="38400" windowHeight="21100" xr2:uid="{00000000-000D-0000-FFFF-FFFF00000000}"/>
  </bookViews>
  <sheets>
    <sheet name="Cuadro 3.2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6" i="1" l="1"/>
  <c r="F206" i="1"/>
  <c r="F219" i="1"/>
  <c r="E219" i="1"/>
  <c r="D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F204" i="1"/>
  <c r="E204" i="1"/>
  <c r="D204" i="1"/>
  <c r="G203" i="1"/>
  <c r="F202" i="1"/>
  <c r="E202" i="1"/>
  <c r="D202" i="1"/>
  <c r="G202" i="1" s="1"/>
  <c r="G201" i="1"/>
  <c r="F200" i="1"/>
  <c r="E200" i="1"/>
  <c r="G200" i="1" s="1"/>
  <c r="D200" i="1"/>
  <c r="G199" i="1"/>
  <c r="G198" i="1"/>
  <c r="F197" i="1"/>
  <c r="E197" i="1"/>
  <c r="D197" i="1"/>
  <c r="G196" i="1"/>
  <c r="F195" i="1"/>
  <c r="E195" i="1"/>
  <c r="D195" i="1"/>
  <c r="G194" i="1"/>
  <c r="G193" i="1"/>
  <c r="G192" i="1"/>
  <c r="G191" i="1"/>
  <c r="G190" i="1"/>
  <c r="G189" i="1"/>
  <c r="F188" i="1"/>
  <c r="E188" i="1"/>
  <c r="D188" i="1"/>
  <c r="G187" i="1"/>
  <c r="F186" i="1"/>
  <c r="E186" i="1"/>
  <c r="D186" i="1"/>
  <c r="G186" i="1" s="1"/>
  <c r="G185" i="1"/>
  <c r="G184" i="1"/>
  <c r="G183" i="1"/>
  <c r="G182" i="1"/>
  <c r="F182" i="1"/>
  <c r="E182" i="1"/>
  <c r="D182" i="1"/>
  <c r="G181" i="1"/>
  <c r="F180" i="1"/>
  <c r="E180" i="1"/>
  <c r="D180" i="1"/>
  <c r="G179" i="1"/>
  <c r="G178" i="1"/>
  <c r="G177" i="1"/>
  <c r="G176" i="1"/>
  <c r="G175" i="1"/>
  <c r="F174" i="1"/>
  <c r="E174" i="1"/>
  <c r="D174" i="1"/>
  <c r="G174" i="1" s="1"/>
  <c r="G173" i="1"/>
  <c r="F172" i="1"/>
  <c r="E172" i="1"/>
  <c r="D172" i="1"/>
  <c r="G171" i="1"/>
  <c r="F170" i="1"/>
  <c r="E170" i="1"/>
  <c r="G170" i="1" s="1"/>
  <c r="D170" i="1"/>
  <c r="G169" i="1"/>
  <c r="F168" i="1"/>
  <c r="E168" i="1"/>
  <c r="G168" i="1" s="1"/>
  <c r="D168" i="1"/>
  <c r="G167" i="1"/>
  <c r="G166" i="1"/>
  <c r="F165" i="1"/>
  <c r="E165" i="1"/>
  <c r="D165" i="1"/>
  <c r="G164" i="1"/>
  <c r="G163" i="1"/>
  <c r="F162" i="1"/>
  <c r="E162" i="1"/>
  <c r="D162" i="1"/>
  <c r="G162" i="1" s="1"/>
  <c r="G161" i="1"/>
  <c r="G160" i="1"/>
  <c r="G159" i="1"/>
  <c r="F158" i="1"/>
  <c r="E158" i="1"/>
  <c r="G158" i="1" s="1"/>
  <c r="D158" i="1"/>
  <c r="G157" i="1"/>
  <c r="G156" i="1"/>
  <c r="G155" i="1"/>
  <c r="F154" i="1"/>
  <c r="G154" i="1" s="1"/>
  <c r="E154" i="1"/>
  <c r="D154" i="1"/>
  <c r="G153" i="1"/>
  <c r="G152" i="1"/>
  <c r="G151" i="1"/>
  <c r="F150" i="1"/>
  <c r="E150" i="1"/>
  <c r="G150" i="1" s="1"/>
  <c r="D150" i="1"/>
  <c r="G149" i="1"/>
  <c r="G148" i="1"/>
  <c r="F147" i="1"/>
  <c r="E147" i="1"/>
  <c r="D147" i="1"/>
  <c r="G146" i="1"/>
  <c r="F145" i="1"/>
  <c r="E145" i="1"/>
  <c r="D145" i="1"/>
  <c r="G144" i="1"/>
  <c r="G143" i="1"/>
  <c r="G142" i="1"/>
  <c r="G141" i="1"/>
  <c r="G140" i="1"/>
  <c r="G139" i="1"/>
  <c r="F138" i="1"/>
  <c r="E138" i="1"/>
  <c r="D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F125" i="1"/>
  <c r="E125" i="1"/>
  <c r="D125" i="1"/>
  <c r="G125" i="1" s="1"/>
  <c r="G124" i="1"/>
  <c r="D123" i="1"/>
  <c r="G123" i="1" s="1"/>
  <c r="G122" i="1"/>
  <c r="G121" i="1"/>
  <c r="G120" i="1"/>
  <c r="F120" i="1"/>
  <c r="E120" i="1"/>
  <c r="D120" i="1"/>
  <c r="G119" i="1"/>
  <c r="F118" i="1"/>
  <c r="E118" i="1"/>
  <c r="D118" i="1"/>
  <c r="G117" i="1"/>
  <c r="F116" i="1"/>
  <c r="E116" i="1"/>
  <c r="D116" i="1"/>
  <c r="G116" i="1" s="1"/>
  <c r="G115" i="1"/>
  <c r="G114" i="1"/>
  <c r="F113" i="1"/>
  <c r="E113" i="1"/>
  <c r="D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F95" i="1"/>
  <c r="E95" i="1"/>
  <c r="D95" i="1"/>
  <c r="G94" i="1"/>
  <c r="G93" i="1"/>
  <c r="G92" i="1"/>
  <c r="F91" i="1"/>
  <c r="E91" i="1"/>
  <c r="D91" i="1"/>
  <c r="G91" i="1" s="1"/>
  <c r="G90" i="1"/>
  <c r="G89" i="1"/>
  <c r="F88" i="1"/>
  <c r="E88" i="1"/>
  <c r="D88" i="1"/>
  <c r="G88" i="1" s="1"/>
  <c r="G87" i="1"/>
  <c r="G86" i="1"/>
  <c r="G85" i="1"/>
  <c r="G84" i="1"/>
  <c r="G83" i="1"/>
  <c r="G82" i="1"/>
  <c r="G81" i="1"/>
  <c r="F80" i="1"/>
  <c r="E80" i="1"/>
  <c r="D80" i="1"/>
  <c r="G80" i="1" s="1"/>
  <c r="G79" i="1"/>
  <c r="G78" i="1"/>
  <c r="G77" i="1"/>
  <c r="G76" i="1"/>
  <c r="G75" i="1"/>
  <c r="G74" i="1"/>
  <c r="F73" i="1"/>
  <c r="E73" i="1"/>
  <c r="D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F58" i="1"/>
  <c r="E58" i="1"/>
  <c r="D58" i="1"/>
  <c r="G57" i="1"/>
  <c r="G56" i="1"/>
  <c r="F55" i="1"/>
  <c r="E55" i="1"/>
  <c r="D55" i="1"/>
  <c r="G54" i="1"/>
  <c r="G53" i="1"/>
  <c r="F52" i="1"/>
  <c r="E52" i="1"/>
  <c r="D52" i="1"/>
  <c r="G52" i="1" s="1"/>
  <c r="G51" i="1"/>
  <c r="G50" i="1"/>
  <c r="F49" i="1"/>
  <c r="G49" i="1" s="1"/>
  <c r="E49" i="1"/>
  <c r="D49" i="1"/>
  <c r="G48" i="1"/>
  <c r="G47" i="1"/>
  <c r="F46" i="1"/>
  <c r="E46" i="1"/>
  <c r="D46" i="1"/>
  <c r="G45" i="1"/>
  <c r="G44" i="1"/>
  <c r="F43" i="1"/>
  <c r="E43" i="1"/>
  <c r="D43" i="1"/>
  <c r="G43" i="1" s="1"/>
  <c r="G42" i="1"/>
  <c r="G41" i="1"/>
  <c r="G40" i="1"/>
  <c r="F39" i="1"/>
  <c r="E39" i="1"/>
  <c r="D39" i="1"/>
  <c r="G38" i="1"/>
  <c r="G37" i="1"/>
  <c r="G36" i="1"/>
  <c r="F35" i="1"/>
  <c r="E35" i="1"/>
  <c r="D35" i="1"/>
  <c r="G34" i="1"/>
  <c r="G33" i="1"/>
  <c r="G32" i="1"/>
  <c r="G31" i="1"/>
  <c r="G30" i="1"/>
  <c r="F29" i="1"/>
  <c r="E29" i="1"/>
  <c r="D29" i="1"/>
  <c r="G28" i="1"/>
  <c r="G27" i="1"/>
  <c r="G26" i="1"/>
  <c r="F25" i="1"/>
  <c r="G25" i="1" s="1"/>
  <c r="E25" i="1"/>
  <c r="D25" i="1"/>
  <c r="G24" i="1"/>
  <c r="G23" i="1"/>
  <c r="F22" i="1"/>
  <c r="E22" i="1"/>
  <c r="D22" i="1"/>
  <c r="G21" i="1"/>
  <c r="G20" i="1"/>
  <c r="G19" i="1"/>
  <c r="G18" i="1"/>
  <c r="F17" i="1"/>
  <c r="G17" i="1" s="1"/>
  <c r="E17" i="1"/>
  <c r="D17" i="1"/>
  <c r="G16" i="1"/>
  <c r="G15" i="1"/>
  <c r="G14" i="1"/>
  <c r="G13" i="1"/>
  <c r="G12" i="1"/>
  <c r="G11" i="1"/>
  <c r="F10" i="1"/>
  <c r="E10" i="1"/>
  <c r="D10" i="1"/>
  <c r="G10" i="1" s="1"/>
  <c r="G9" i="1"/>
  <c r="G8" i="1"/>
  <c r="G7" i="1"/>
  <c r="G6" i="1"/>
  <c r="G5" i="1"/>
  <c r="D171" i="2"/>
  <c r="D157" i="2"/>
  <c r="D57" i="2"/>
  <c r="F54" i="2"/>
  <c r="E54" i="2"/>
  <c r="D54" i="2"/>
  <c r="G138" i="1" l="1"/>
  <c r="G55" i="1"/>
  <c r="G35" i="1"/>
  <c r="G219" i="1"/>
  <c r="G204" i="1"/>
  <c r="G22" i="1"/>
  <c r="G29" i="1"/>
  <c r="G39" i="1"/>
  <c r="G46" i="1"/>
  <c r="G118" i="1"/>
  <c r="G145" i="1"/>
  <c r="G147" i="1"/>
  <c r="G165" i="1"/>
  <c r="G180" i="1"/>
  <c r="G188" i="1"/>
  <c r="G195" i="1"/>
  <c r="G197" i="1"/>
  <c r="D220" i="1"/>
  <c r="G172" i="1"/>
  <c r="F220" i="1"/>
  <c r="G58" i="1"/>
  <c r="G73" i="1"/>
  <c r="G95" i="1"/>
  <c r="G113" i="1"/>
  <c r="E220" i="1"/>
  <c r="E218" i="2"/>
  <c r="F218" i="2"/>
  <c r="D218" i="2"/>
  <c r="G218" i="2" s="1"/>
  <c r="E203" i="2"/>
  <c r="G203" i="2" s="1"/>
  <c r="F203" i="2"/>
  <c r="D203" i="2"/>
  <c r="E201" i="2"/>
  <c r="F201" i="2"/>
  <c r="D201" i="2"/>
  <c r="E199" i="2"/>
  <c r="F199" i="2"/>
  <c r="D199" i="2"/>
  <c r="G199" i="2" s="1"/>
  <c r="E196" i="2"/>
  <c r="F196" i="2"/>
  <c r="D196" i="2"/>
  <c r="E194" i="2"/>
  <c r="G194" i="2" s="1"/>
  <c r="F194" i="2"/>
  <c r="D194" i="2"/>
  <c r="E187" i="2"/>
  <c r="F187" i="2"/>
  <c r="G187" i="2" s="1"/>
  <c r="D187" i="2"/>
  <c r="E185" i="2"/>
  <c r="F185" i="2"/>
  <c r="D185" i="2"/>
  <c r="G185" i="2" s="1"/>
  <c r="E181" i="2"/>
  <c r="F181" i="2"/>
  <c r="D181" i="2"/>
  <c r="G181" i="2" s="1"/>
  <c r="E167" i="2"/>
  <c r="F167" i="2"/>
  <c r="E164" i="2"/>
  <c r="F164" i="2"/>
  <c r="E161" i="2"/>
  <c r="F161" i="2"/>
  <c r="E157" i="2"/>
  <c r="F157" i="2"/>
  <c r="G157" i="2" s="1"/>
  <c r="E153" i="2"/>
  <c r="G153" i="2" s="1"/>
  <c r="F153" i="2"/>
  <c r="E149" i="2"/>
  <c r="F149" i="2"/>
  <c r="G149" i="2" s="1"/>
  <c r="F146" i="2"/>
  <c r="G146" i="2" s="1"/>
  <c r="E146" i="2"/>
  <c r="D146" i="2"/>
  <c r="E173" i="2"/>
  <c r="F173" i="2"/>
  <c r="E171" i="2"/>
  <c r="F171" i="2"/>
  <c r="E169" i="2"/>
  <c r="G169" i="2" s="1"/>
  <c r="F169" i="2"/>
  <c r="E179" i="2"/>
  <c r="F179" i="2"/>
  <c r="D179" i="2"/>
  <c r="D173" i="2"/>
  <c r="D169" i="2"/>
  <c r="D167" i="2"/>
  <c r="D164" i="2"/>
  <c r="G164" i="2" s="1"/>
  <c r="D161" i="2"/>
  <c r="G161" i="2" s="1"/>
  <c r="D153" i="2"/>
  <c r="D149" i="2"/>
  <c r="E144" i="2"/>
  <c r="G144" i="2" s="1"/>
  <c r="F144" i="2"/>
  <c r="D144" i="2"/>
  <c r="E137" i="2"/>
  <c r="F137" i="2"/>
  <c r="D137" i="2"/>
  <c r="G137" i="2" s="1"/>
  <c r="E124" i="2"/>
  <c r="F124" i="2"/>
  <c r="D124" i="2"/>
  <c r="G124" i="2" s="1"/>
  <c r="D122" i="2"/>
  <c r="G122" i="2" s="1"/>
  <c r="E119" i="2"/>
  <c r="F119" i="2"/>
  <c r="D119" i="2"/>
  <c r="F117" i="2"/>
  <c r="E117" i="2"/>
  <c r="D117" i="2"/>
  <c r="E115" i="2"/>
  <c r="G115" i="2" s="1"/>
  <c r="F115" i="2"/>
  <c r="D115" i="2"/>
  <c r="E112" i="2"/>
  <c r="F112" i="2"/>
  <c r="D112" i="2"/>
  <c r="G112" i="2" s="1"/>
  <c r="E94" i="2"/>
  <c r="F94" i="2"/>
  <c r="D94" i="2"/>
  <c r="E90" i="2"/>
  <c r="F90" i="2"/>
  <c r="D90" i="2"/>
  <c r="E87" i="2"/>
  <c r="F87" i="2"/>
  <c r="D87" i="2"/>
  <c r="E79" i="2"/>
  <c r="F79" i="2"/>
  <c r="D79" i="2"/>
  <c r="G79" i="2" s="1"/>
  <c r="E72" i="2"/>
  <c r="F72" i="2"/>
  <c r="D72" i="2"/>
  <c r="F57" i="2"/>
  <c r="G57" i="2" s="1"/>
  <c r="E57" i="2"/>
  <c r="E51" i="2"/>
  <c r="F51" i="2"/>
  <c r="D51" i="2"/>
  <c r="G51" i="2" s="1"/>
  <c r="E48" i="2"/>
  <c r="F48" i="2"/>
  <c r="D48" i="2"/>
  <c r="E45" i="2"/>
  <c r="G45" i="2" s="1"/>
  <c r="F45" i="2"/>
  <c r="D45" i="2"/>
  <c r="E42" i="2"/>
  <c r="F42" i="2"/>
  <c r="D42" i="2"/>
  <c r="E38" i="2"/>
  <c r="F38" i="2"/>
  <c r="D38" i="2"/>
  <c r="G38" i="2" s="1"/>
  <c r="E34" i="2"/>
  <c r="F34" i="2"/>
  <c r="D34" i="2"/>
  <c r="E28" i="2"/>
  <c r="G28" i="2" s="1"/>
  <c r="F28" i="2"/>
  <c r="D28" i="2"/>
  <c r="E24" i="2"/>
  <c r="G24" i="2" s="1"/>
  <c r="F24" i="2"/>
  <c r="D24" i="2"/>
  <c r="E21" i="2"/>
  <c r="F21" i="2"/>
  <c r="D21" i="2"/>
  <c r="G21" i="2" s="1"/>
  <c r="E16" i="2"/>
  <c r="F16" i="2"/>
  <c r="D16" i="2"/>
  <c r="G16" i="2" s="1"/>
  <c r="E9" i="2"/>
  <c r="F9" i="2"/>
  <c r="D9" i="2"/>
  <c r="G5" i="2"/>
  <c r="G6" i="2"/>
  <c r="G7" i="2"/>
  <c r="G8" i="2"/>
  <c r="G10" i="2"/>
  <c r="G11" i="2"/>
  <c r="G12" i="2"/>
  <c r="G13" i="2"/>
  <c r="G14" i="2"/>
  <c r="G15" i="2"/>
  <c r="G17" i="2"/>
  <c r="G18" i="2"/>
  <c r="G19" i="2"/>
  <c r="G20" i="2"/>
  <c r="G22" i="2"/>
  <c r="G23" i="2"/>
  <c r="G25" i="2"/>
  <c r="G26" i="2"/>
  <c r="G27" i="2"/>
  <c r="G29" i="2"/>
  <c r="G30" i="2"/>
  <c r="G31" i="2"/>
  <c r="G32" i="2"/>
  <c r="G33" i="2"/>
  <c r="G34" i="2"/>
  <c r="G35" i="2"/>
  <c r="G36" i="2"/>
  <c r="G37" i="2"/>
  <c r="G39" i="2"/>
  <c r="G40" i="2"/>
  <c r="G41" i="2"/>
  <c r="G43" i="2"/>
  <c r="G44" i="2"/>
  <c r="G46" i="2"/>
  <c r="G47" i="2"/>
  <c r="G48" i="2"/>
  <c r="G49" i="2"/>
  <c r="G50" i="2"/>
  <c r="G52" i="2"/>
  <c r="G53" i="2"/>
  <c r="G54" i="2"/>
  <c r="G55" i="2"/>
  <c r="G56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3" i="2"/>
  <c r="G74" i="2"/>
  <c r="G75" i="2"/>
  <c r="G76" i="2"/>
  <c r="G77" i="2"/>
  <c r="G78" i="2"/>
  <c r="G80" i="2"/>
  <c r="G81" i="2"/>
  <c r="G82" i="2"/>
  <c r="G83" i="2"/>
  <c r="G84" i="2"/>
  <c r="G85" i="2"/>
  <c r="G86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3" i="2"/>
  <c r="G114" i="2"/>
  <c r="G116" i="2"/>
  <c r="G118" i="2"/>
  <c r="G119" i="2"/>
  <c r="G120" i="2"/>
  <c r="G121" i="2"/>
  <c r="G123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8" i="2"/>
  <c r="G139" i="2"/>
  <c r="G140" i="2"/>
  <c r="G141" i="2"/>
  <c r="G142" i="2"/>
  <c r="G143" i="2"/>
  <c r="G145" i="2"/>
  <c r="G147" i="2"/>
  <c r="G148" i="2"/>
  <c r="G150" i="2"/>
  <c r="G151" i="2"/>
  <c r="G152" i="2"/>
  <c r="G154" i="2"/>
  <c r="G155" i="2"/>
  <c r="G156" i="2"/>
  <c r="G158" i="2"/>
  <c r="G159" i="2"/>
  <c r="G160" i="2"/>
  <c r="G162" i="2"/>
  <c r="G163" i="2"/>
  <c r="G165" i="2"/>
  <c r="G166" i="2"/>
  <c r="G167" i="2"/>
  <c r="G168" i="2"/>
  <c r="G170" i="2"/>
  <c r="G171" i="2"/>
  <c r="G172" i="2"/>
  <c r="G174" i="2"/>
  <c r="G175" i="2"/>
  <c r="G176" i="2"/>
  <c r="G177" i="2"/>
  <c r="G178" i="2"/>
  <c r="G179" i="2"/>
  <c r="G180" i="2"/>
  <c r="G182" i="2"/>
  <c r="G183" i="2"/>
  <c r="G184" i="2"/>
  <c r="G186" i="2"/>
  <c r="G188" i="2"/>
  <c r="G189" i="2"/>
  <c r="G190" i="2"/>
  <c r="G191" i="2"/>
  <c r="G192" i="2"/>
  <c r="G193" i="2"/>
  <c r="G195" i="2"/>
  <c r="G196" i="2"/>
  <c r="G197" i="2"/>
  <c r="G198" i="2"/>
  <c r="G200" i="2"/>
  <c r="G201" i="2"/>
  <c r="G202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4" i="2"/>
  <c r="G173" i="2" l="1"/>
  <c r="G220" i="1"/>
  <c r="H180" i="1" s="1"/>
  <c r="G72" i="2"/>
  <c r="G9" i="2"/>
  <c r="G42" i="2"/>
  <c r="G219" i="2" s="1"/>
  <c r="G117" i="2"/>
  <c r="G87" i="2"/>
  <c r="F219" i="2"/>
  <c r="F220" i="2" s="1"/>
  <c r="D219" i="2"/>
  <c r="D220" i="2" s="1"/>
  <c r="E219" i="2"/>
  <c r="E220" i="2" s="1"/>
  <c r="H147" i="1" l="1"/>
  <c r="H172" i="1"/>
  <c r="H197" i="1"/>
  <c r="H29" i="1"/>
  <c r="H95" i="1"/>
  <c r="H204" i="1"/>
  <c r="H58" i="1"/>
  <c r="H195" i="1"/>
  <c r="H145" i="1"/>
  <c r="H46" i="1"/>
  <c r="H118" i="1"/>
  <c r="H113" i="1"/>
  <c r="H22" i="1"/>
  <c r="H188" i="1"/>
  <c r="H165" i="1"/>
  <c r="H39" i="1"/>
  <c r="H123" i="1"/>
  <c r="H219" i="1"/>
  <c r="H25" i="1"/>
  <c r="H168" i="1"/>
  <c r="H200" i="1"/>
  <c r="H186" i="1"/>
  <c r="H138" i="1"/>
  <c r="H125" i="1"/>
  <c r="H150" i="1"/>
  <c r="H88" i="1"/>
  <c r="H154" i="1"/>
  <c r="H43" i="1"/>
  <c r="H202" i="1"/>
  <c r="H52" i="1"/>
  <c r="H120" i="1"/>
  <c r="H182" i="1"/>
  <c r="H55" i="1"/>
  <c r="H116" i="1"/>
  <c r="H80" i="1"/>
  <c r="H35" i="1"/>
  <c r="H10" i="1"/>
  <c r="H91" i="1"/>
  <c r="H17" i="1"/>
  <c r="H170" i="1"/>
  <c r="H158" i="1"/>
  <c r="H174" i="1"/>
  <c r="H49" i="1"/>
  <c r="H162" i="1"/>
  <c r="H73" i="1"/>
  <c r="G220" i="2"/>
  <c r="H199" i="2"/>
  <c r="H185" i="2"/>
  <c r="H171" i="2"/>
  <c r="H161" i="2"/>
  <c r="H146" i="2"/>
  <c r="H122" i="2"/>
  <c r="H112" i="2"/>
  <c r="H79" i="2"/>
  <c r="H51" i="2"/>
  <c r="H38" i="2"/>
  <c r="H21" i="2"/>
  <c r="H218" i="2"/>
  <c r="H196" i="2"/>
  <c r="H181" i="2"/>
  <c r="H169" i="2"/>
  <c r="H157" i="2"/>
  <c r="H144" i="2"/>
  <c r="H119" i="2"/>
  <c r="H94" i="2"/>
  <c r="H72" i="2"/>
  <c r="H48" i="2"/>
  <c r="H34" i="2"/>
  <c r="H16" i="2"/>
  <c r="H203" i="2"/>
  <c r="H194" i="2"/>
  <c r="H179" i="2"/>
  <c r="H167" i="2"/>
  <c r="H153" i="2"/>
  <c r="H137" i="2"/>
  <c r="H117" i="2"/>
  <c r="H90" i="2"/>
  <c r="H57" i="2"/>
  <c r="H45" i="2"/>
  <c r="H28" i="2"/>
  <c r="H9" i="2"/>
  <c r="H201" i="2"/>
  <c r="H187" i="2"/>
  <c r="H173" i="2"/>
  <c r="H164" i="2"/>
  <c r="H149" i="2"/>
  <c r="H124" i="2"/>
  <c r="H115" i="2"/>
  <c r="H87" i="2"/>
  <c r="H54" i="2"/>
  <c r="H24" i="2"/>
  <c r="H42" i="2"/>
  <c r="H220" i="1" l="1"/>
  <c r="H219" i="2"/>
</calcChain>
</file>

<file path=xl/sharedStrings.xml><?xml version="1.0" encoding="utf-8"?>
<sst xmlns="http://schemas.openxmlformats.org/spreadsheetml/2006/main" count="546" uniqueCount="71">
  <si>
    <t>3.2.- Origen y destino del tráfico marítimo de cabotaje por tipo de carga. Año 2021</t>
  </si>
  <si>
    <t>(Cantidades en toneladas métricas)</t>
  </si>
  <si>
    <t>PUERTOS</t>
  </si>
  <si>
    <t>TIPO  DE  CARGA</t>
  </si>
  <si>
    <t>TOTAL</t>
  </si>
  <si>
    <t>%</t>
  </si>
  <si>
    <t>ORIGEN</t>
  </si>
  <si>
    <t>DESTINO</t>
  </si>
  <si>
    <t>GENERAL</t>
  </si>
  <si>
    <t>GRANEL</t>
  </si>
  <si>
    <t>LÍQUIDO</t>
  </si>
  <si>
    <t>Arica</t>
  </si>
  <si>
    <t>Antofagasta</t>
  </si>
  <si>
    <t>San Antonio</t>
  </si>
  <si>
    <t>San Vicente</t>
  </si>
  <si>
    <t>Coronel</t>
  </si>
  <si>
    <t>Puerto Montt</t>
  </si>
  <si>
    <t>Subtotal</t>
  </si>
  <si>
    <t>Iquique</t>
  </si>
  <si>
    <t>Punta Patache</t>
  </si>
  <si>
    <t>Patillos</t>
  </si>
  <si>
    <t>Talcahuano</t>
  </si>
  <si>
    <t>Ventanas</t>
  </si>
  <si>
    <t>Tocopilla</t>
  </si>
  <si>
    <t>Lirquén</t>
  </si>
  <si>
    <t>Penco</t>
  </si>
  <si>
    <t>Mejillones</t>
  </si>
  <si>
    <t>Valparaíso</t>
  </si>
  <si>
    <t>Barquito</t>
  </si>
  <si>
    <t>Puerto Angamos</t>
  </si>
  <si>
    <t>Huasco</t>
  </si>
  <si>
    <t>Terminal Siderúrgico Huachipato</t>
  </si>
  <si>
    <t>Hanga Roa</t>
  </si>
  <si>
    <t>Quintero</t>
  </si>
  <si>
    <t>Isla Juan Fernandez</t>
  </si>
  <si>
    <t>Terminal Oxiquím Quintero</t>
  </si>
  <si>
    <t>Caldera</t>
  </si>
  <si>
    <t>Guayacán</t>
  </si>
  <si>
    <t>Isla Juan Fernández</t>
  </si>
  <si>
    <t>Term. Oxiquím Coronel</t>
  </si>
  <si>
    <t>Calbuco</t>
  </si>
  <si>
    <t>Chacabuco</t>
  </si>
  <si>
    <t>Juan Fernández</t>
  </si>
  <si>
    <t>Punta Arenas</t>
  </si>
  <si>
    <t>Otros Puertos Norte</t>
  </si>
  <si>
    <t>Otros Puertos</t>
  </si>
  <si>
    <t>Guarello</t>
  </si>
  <si>
    <t>Lota</t>
  </si>
  <si>
    <t>Isla Santa María</t>
  </si>
  <si>
    <t>Terminal Oxiquím Coronel</t>
  </si>
  <si>
    <t>Valdivia</t>
  </si>
  <si>
    <t>Corral</t>
  </si>
  <si>
    <t>Pargua</t>
  </si>
  <si>
    <t>Castro</t>
  </si>
  <si>
    <t>Chaitén</t>
  </si>
  <si>
    <t>Quellón</t>
  </si>
  <si>
    <t>Puerto Cisne</t>
  </si>
  <si>
    <t>Puerto Natales</t>
  </si>
  <si>
    <t>Quemchi</t>
  </si>
  <si>
    <t>Chonchi</t>
  </si>
  <si>
    <t>Melinka</t>
  </si>
  <si>
    <t>Baker</t>
  </si>
  <si>
    <t>Puerto Aguirre</t>
  </si>
  <si>
    <t>Lago General Carrera</t>
  </si>
  <si>
    <t>Puerto Williams</t>
  </si>
  <si>
    <t>Tres Puentes</t>
  </si>
  <si>
    <t>Porvenir</t>
  </si>
  <si>
    <t>Cabo Negro</t>
  </si>
  <si>
    <t>Term. Oxiquím Quintero</t>
  </si>
  <si>
    <t>Nota: Los datos informados en Cabotaje, consideran las copias de guías y facturas de embarque de cabotaje, que hacen llegar los embarcadores a las Autoridades Marítmas del país.</t>
  </si>
  <si>
    <t xml:space="preserve">        Tambien considera informaciones entregadas por las Agencias de Naves, Empresas Navieras, Ministerio de Transportes y TT., y las Capitanias de Puerto.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</si>
</sst>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 * #,##0_ ;_ * \-#,##0_ ;_ * &quot;-&quot;_ ;_ @_ 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nev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Genev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3"/>
    <xf numFmtId="0" fontId="4" fillId="0" borderId="0" xfId="3" applyFont="1"/>
    <xf numFmtId="0" fontId="4" fillId="0" borderId="1" xfId="3" applyFont="1" applyBorder="1"/>
    <xf numFmtId="41" fontId="4" fillId="0" borderId="1" xfId="3" applyNumberFormat="1" applyFont="1" applyBorder="1"/>
    <xf numFmtId="10" fontId="5" fillId="0" borderId="1" xfId="3" applyNumberFormat="1" applyFont="1" applyBorder="1" applyAlignment="1">
      <alignment horizontal="right"/>
    </xf>
    <xf numFmtId="0" fontId="7" fillId="0" borderId="1" xfId="3" applyFont="1" applyBorder="1"/>
    <xf numFmtId="41" fontId="5" fillId="0" borderId="1" xfId="3" applyNumberFormat="1" applyFont="1" applyBorder="1"/>
    <xf numFmtId="0" fontId="7" fillId="0" borderId="1" xfId="3" applyFont="1" applyBorder="1" applyAlignment="1">
      <alignment horizontal="left"/>
    </xf>
    <xf numFmtId="10" fontId="3" fillId="0" borderId="1" xfId="3" applyNumberFormat="1" applyFont="1" applyBorder="1" applyAlignment="1">
      <alignment horizontal="right"/>
    </xf>
    <xf numFmtId="10" fontId="4" fillId="0" borderId="1" xfId="3" applyNumberFormat="1" applyFont="1" applyBorder="1"/>
    <xf numFmtId="0" fontId="7" fillId="0" borderId="5" xfId="3" applyFont="1" applyBorder="1"/>
    <xf numFmtId="0" fontId="7" fillId="0" borderId="5" xfId="3" applyFont="1" applyBorder="1" applyAlignment="1">
      <alignment horizontal="left"/>
    </xf>
    <xf numFmtId="41" fontId="5" fillId="4" borderId="1" xfId="3" applyNumberFormat="1" applyFont="1" applyFill="1" applyBorder="1" applyAlignment="1">
      <alignment horizontal="center" vertical="center"/>
    </xf>
    <xf numFmtId="10" fontId="3" fillId="0" borderId="1" xfId="3" applyNumberFormat="1" applyFont="1" applyBorder="1" applyAlignment="1">
      <alignment horizontal="center" vertical="center"/>
    </xf>
    <xf numFmtId="41" fontId="4" fillId="0" borderId="1" xfId="3" applyNumberFormat="1" applyFont="1" applyBorder="1" applyAlignment="1">
      <alignment horizontal="center"/>
    </xf>
    <xf numFmtId="41" fontId="4" fillId="4" borderId="1" xfId="3" applyNumberFormat="1" applyFont="1" applyFill="1" applyBorder="1"/>
    <xf numFmtId="0" fontId="4" fillId="0" borderId="0" xfId="3" applyFont="1" applyBorder="1"/>
    <xf numFmtId="0" fontId="4" fillId="0" borderId="1" xfId="3" applyFont="1" applyBorder="1" applyAlignment="1">
      <alignment horizontal="left"/>
    </xf>
    <xf numFmtId="0" fontId="4" fillId="0" borderId="7" xfId="3" applyFont="1" applyBorder="1"/>
    <xf numFmtId="0" fontId="7" fillId="0" borderId="1" xfId="3" applyFont="1" applyFill="1" applyBorder="1"/>
    <xf numFmtId="0" fontId="7" fillId="0" borderId="1" xfId="3" applyFont="1" applyFill="1" applyBorder="1" applyAlignment="1">
      <alignment horizontal="left"/>
    </xf>
    <xf numFmtId="0" fontId="7" fillId="0" borderId="5" xfId="3" applyFont="1" applyFill="1" applyBorder="1"/>
    <xf numFmtId="0" fontId="4" fillId="0" borderId="0" xfId="3" applyFont="1" applyFill="1"/>
    <xf numFmtId="0" fontId="4" fillId="0" borderId="1" xfId="3" applyFont="1" applyFill="1" applyBorder="1" applyAlignment="1">
      <alignment horizontal="left"/>
    </xf>
    <xf numFmtId="41" fontId="4" fillId="0" borderId="1" xfId="3" applyNumberFormat="1" applyFont="1" applyBorder="1" applyAlignment="1">
      <alignment horizontal="right"/>
    </xf>
    <xf numFmtId="0" fontId="4" fillId="0" borderId="1" xfId="3" applyFont="1" applyFill="1" applyBorder="1"/>
    <xf numFmtId="0" fontId="9" fillId="2" borderId="1" xfId="1" applyFont="1" applyBorder="1" applyAlignment="1">
      <alignment horizontal="center"/>
    </xf>
    <xf numFmtId="41" fontId="9" fillId="2" borderId="1" xfId="1" applyNumberFormat="1" applyFont="1" applyBorder="1" applyAlignment="1">
      <alignment horizontal="center"/>
    </xf>
    <xf numFmtId="0" fontId="9" fillId="3" borderId="2" xfId="2" applyFont="1" applyBorder="1"/>
    <xf numFmtId="0" fontId="9" fillId="3" borderId="3" xfId="2" applyFont="1" applyBorder="1"/>
    <xf numFmtId="0" fontId="9" fillId="3" borderId="3" xfId="2" applyFont="1" applyBorder="1" applyAlignment="1">
      <alignment horizontal="center"/>
    </xf>
    <xf numFmtId="0" fontId="9" fillId="3" borderId="4" xfId="2" applyFont="1" applyBorder="1"/>
    <xf numFmtId="0" fontId="9" fillId="3" borderId="1" xfId="2" applyFont="1" applyBorder="1" applyAlignment="1">
      <alignment horizontal="center"/>
    </xf>
    <xf numFmtId="41" fontId="9" fillId="3" borderId="1" xfId="2" applyNumberFormat="1" applyFont="1" applyBorder="1"/>
    <xf numFmtId="10" fontId="9" fillId="3" borderId="1" xfId="2" applyNumberFormat="1" applyFont="1" applyBorder="1" applyAlignment="1">
      <alignment horizontal="right"/>
    </xf>
    <xf numFmtId="0" fontId="9" fillId="3" borderId="0" xfId="2" applyFont="1"/>
    <xf numFmtId="0" fontId="9" fillId="3" borderId="5" xfId="2" applyFont="1" applyBorder="1" applyAlignment="1">
      <alignment horizontal="center"/>
    </xf>
    <xf numFmtId="0" fontId="9" fillId="3" borderId="6" xfId="2" applyFont="1" applyBorder="1"/>
    <xf numFmtId="41" fontId="9" fillId="3" borderId="1" xfId="2" applyNumberFormat="1" applyFont="1" applyBorder="1" applyAlignment="1">
      <alignment horizontal="right"/>
    </xf>
    <xf numFmtId="0" fontId="9" fillId="3" borderId="4" xfId="2" applyFont="1" applyBorder="1" applyAlignment="1">
      <alignment horizontal="center"/>
    </xf>
    <xf numFmtId="0" fontId="9" fillId="3" borderId="3" xfId="2" applyFont="1" applyBorder="1" applyAlignment="1">
      <alignment horizontal="left"/>
    </xf>
    <xf numFmtId="41" fontId="9" fillId="2" borderId="1" xfId="1" applyNumberFormat="1" applyFont="1" applyBorder="1" applyAlignment="1">
      <alignment vertical="center"/>
    </xf>
    <xf numFmtId="165" fontId="9" fillId="2" borderId="1" xfId="1" applyNumberFormat="1" applyFont="1" applyBorder="1" applyAlignment="1">
      <alignment vertical="center"/>
    </xf>
    <xf numFmtId="164" fontId="8" fillId="0" borderId="0" xfId="3" applyNumberFormat="1" applyFont="1"/>
    <xf numFmtId="1" fontId="4" fillId="0" borderId="0" xfId="5" applyNumberFormat="1" applyFont="1"/>
    <xf numFmtId="0" fontId="0" fillId="5" borderId="0" xfId="0" applyFill="1"/>
    <xf numFmtId="0" fontId="15" fillId="5" borderId="1" xfId="1" applyFont="1" applyFill="1" applyBorder="1" applyAlignment="1">
      <alignment horizontal="left" vertical="center"/>
    </xf>
    <xf numFmtId="0" fontId="10" fillId="5" borderId="1" xfId="1" applyFont="1" applyFill="1" applyBorder="1" applyAlignment="1">
      <alignment horizontal="center"/>
    </xf>
    <xf numFmtId="41" fontId="10" fillId="5" borderId="1" xfId="1" applyNumberFormat="1" applyFont="1" applyFill="1" applyBorder="1" applyAlignment="1">
      <alignment horizontal="center"/>
    </xf>
    <xf numFmtId="0" fontId="11" fillId="5" borderId="1" xfId="3" applyFont="1" applyFill="1" applyBorder="1"/>
    <xf numFmtId="41" fontId="12" fillId="5" borderId="1" xfId="3" applyNumberFormat="1" applyFont="1" applyFill="1" applyBorder="1" applyAlignment="1">
      <alignment horizontal="center"/>
    </xf>
    <xf numFmtId="41" fontId="13" fillId="5" borderId="1" xfId="3" applyNumberFormat="1" applyFont="1" applyFill="1" applyBorder="1" applyAlignment="1">
      <alignment horizontal="center" vertical="center"/>
    </xf>
    <xf numFmtId="10" fontId="14" fillId="5" borderId="1" xfId="3" applyNumberFormat="1" applyFont="1" applyFill="1" applyBorder="1" applyAlignment="1">
      <alignment horizontal="center" vertical="center"/>
    </xf>
    <xf numFmtId="41" fontId="12" fillId="5" borderId="1" xfId="3" applyNumberFormat="1" applyFont="1" applyFill="1" applyBorder="1"/>
    <xf numFmtId="10" fontId="13" fillId="5" borderId="1" xfId="3" applyNumberFormat="1" applyFont="1" applyFill="1" applyBorder="1" applyAlignment="1">
      <alignment horizontal="right"/>
    </xf>
    <xf numFmtId="0" fontId="10" fillId="5" borderId="1" xfId="2" applyFont="1" applyFill="1" applyBorder="1" applyAlignment="1">
      <alignment horizontal="center"/>
    </xf>
    <xf numFmtId="41" fontId="10" fillId="5" borderId="1" xfId="2" applyNumberFormat="1" applyFont="1" applyFill="1" applyBorder="1"/>
    <xf numFmtId="10" fontId="10" fillId="5" borderId="1" xfId="2" applyNumberFormat="1" applyFont="1" applyFill="1" applyBorder="1" applyAlignment="1">
      <alignment horizontal="right"/>
    </xf>
    <xf numFmtId="0" fontId="12" fillId="5" borderId="1" xfId="3" applyFont="1" applyFill="1" applyBorder="1" applyAlignment="1">
      <alignment horizontal="left"/>
    </xf>
    <xf numFmtId="41" fontId="13" fillId="5" borderId="1" xfId="3" applyNumberFormat="1" applyFont="1" applyFill="1" applyBorder="1"/>
    <xf numFmtId="0" fontId="12" fillId="5" borderId="1" xfId="3" applyFont="1" applyFill="1" applyBorder="1"/>
    <xf numFmtId="0" fontId="11" fillId="5" borderId="5" xfId="3" applyFont="1" applyFill="1" applyBorder="1"/>
    <xf numFmtId="0" fontId="10" fillId="5" borderId="5" xfId="2" applyFont="1" applyFill="1" applyBorder="1" applyAlignment="1">
      <alignment horizontal="center"/>
    </xf>
    <xf numFmtId="0" fontId="11" fillId="5" borderId="5" xfId="3" applyFont="1" applyFill="1" applyBorder="1" applyAlignment="1">
      <alignment horizontal="left"/>
    </xf>
    <xf numFmtId="0" fontId="11" fillId="5" borderId="1" xfId="3" applyFont="1" applyFill="1" applyBorder="1" applyAlignment="1">
      <alignment horizontal="left"/>
    </xf>
    <xf numFmtId="0" fontId="12" fillId="5" borderId="0" xfId="3" applyFont="1" applyFill="1"/>
    <xf numFmtId="10" fontId="14" fillId="5" borderId="1" xfId="3" applyNumberFormat="1" applyFont="1" applyFill="1" applyBorder="1" applyAlignment="1">
      <alignment horizontal="right"/>
    </xf>
    <xf numFmtId="0" fontId="12" fillId="5" borderId="0" xfId="3" applyFont="1" applyFill="1" applyBorder="1"/>
    <xf numFmtId="0" fontId="12" fillId="5" borderId="7" xfId="3" applyFont="1" applyFill="1" applyBorder="1"/>
    <xf numFmtId="41" fontId="10" fillId="5" borderId="1" xfId="2" applyNumberFormat="1" applyFont="1" applyFill="1" applyBorder="1" applyAlignment="1">
      <alignment horizontal="right"/>
    </xf>
    <xf numFmtId="41" fontId="12" fillId="5" borderId="1" xfId="3" applyNumberFormat="1" applyFont="1" applyFill="1" applyBorder="1" applyAlignment="1">
      <alignment horizontal="right"/>
    </xf>
    <xf numFmtId="10" fontId="12" fillId="5" borderId="1" xfId="3" applyNumberFormat="1" applyFont="1" applyFill="1" applyBorder="1"/>
    <xf numFmtId="41" fontId="10" fillId="5" borderId="1" xfId="1" applyNumberFormat="1" applyFont="1" applyFill="1" applyBorder="1" applyAlignment="1">
      <alignment vertical="center"/>
    </xf>
    <xf numFmtId="9" fontId="10" fillId="5" borderId="1" xfId="1" applyNumberFormat="1" applyFont="1" applyFill="1" applyBorder="1" applyAlignment="1">
      <alignment vertical="center"/>
    </xf>
    <xf numFmtId="0" fontId="16" fillId="5" borderId="0" xfId="3" applyFont="1" applyFill="1" applyAlignment="1">
      <alignment horizontal="left" vertical="center"/>
    </xf>
    <xf numFmtId="0" fontId="2" fillId="5" borderId="0" xfId="3" applyFill="1"/>
    <xf numFmtId="0" fontId="5" fillId="5" borderId="0" xfId="3" applyFont="1" applyFill="1" applyAlignment="1">
      <alignment horizontal="left" vertical="center"/>
    </xf>
    <xf numFmtId="0" fontId="2" fillId="5" borderId="0" xfId="3" applyFill="1" applyAlignment="1"/>
    <xf numFmtId="0" fontId="6" fillId="5" borderId="0" xfId="3" applyFont="1" applyFill="1" applyAlignment="1">
      <alignment horizontal="center"/>
    </xf>
    <xf numFmtId="3" fontId="5" fillId="5" borderId="0" xfId="3" applyNumberFormat="1" applyFont="1" applyFill="1"/>
    <xf numFmtId="10" fontId="5" fillId="5" borderId="0" xfId="3" applyNumberFormat="1" applyFont="1" applyFill="1" applyAlignment="1">
      <alignment horizontal="right"/>
    </xf>
    <xf numFmtId="0" fontId="17" fillId="5" borderId="0" xfId="0" applyFont="1" applyFill="1" applyAlignment="1">
      <alignment horizontal="left" vertical="center"/>
    </xf>
    <xf numFmtId="3" fontId="4" fillId="5" borderId="0" xfId="4" applyNumberFormat="1" applyFont="1" applyFill="1"/>
    <xf numFmtId="0" fontId="15" fillId="5" borderId="2" xfId="2" applyFont="1" applyFill="1" applyBorder="1" applyAlignment="1">
      <alignment horizontal="left" vertical="center"/>
    </xf>
    <xf numFmtId="0" fontId="15" fillId="5" borderId="4" xfId="2" applyFont="1" applyFill="1" applyBorder="1" applyAlignment="1">
      <alignment horizontal="left" vertical="center"/>
    </xf>
    <xf numFmtId="0" fontId="15" fillId="5" borderId="3" xfId="2" applyFont="1" applyFill="1" applyBorder="1" applyAlignment="1">
      <alignment horizontal="left" vertical="center"/>
    </xf>
    <xf numFmtId="0" fontId="15" fillId="5" borderId="10" xfId="2" applyFont="1" applyFill="1" applyBorder="1" applyAlignment="1">
      <alignment horizontal="left" vertical="center"/>
    </xf>
    <xf numFmtId="0" fontId="15" fillId="5" borderId="11" xfId="2" applyFont="1" applyFill="1" applyBorder="1" applyAlignment="1">
      <alignment horizontal="left" vertical="center"/>
    </xf>
    <xf numFmtId="0" fontId="15" fillId="5" borderId="12" xfId="2" applyFont="1" applyFill="1" applyBorder="1" applyAlignment="1">
      <alignment horizontal="left" vertical="center"/>
    </xf>
    <xf numFmtId="0" fontId="15" fillId="5" borderId="10" xfId="2" applyFont="1" applyFill="1" applyBorder="1" applyAlignment="1">
      <alignment horizontal="left" vertical="center" wrapText="1"/>
    </xf>
    <xf numFmtId="0" fontId="15" fillId="5" borderId="11" xfId="2" applyFont="1" applyFill="1" applyBorder="1" applyAlignment="1">
      <alignment horizontal="left" vertical="center" wrapText="1"/>
    </xf>
    <xf numFmtId="0" fontId="15" fillId="5" borderId="12" xfId="2" applyFont="1" applyFill="1" applyBorder="1" applyAlignment="1">
      <alignment horizontal="left" vertical="center" wrapText="1"/>
    </xf>
    <xf numFmtId="0" fontId="10" fillId="5" borderId="8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41" fontId="10" fillId="5" borderId="8" xfId="1" applyNumberFormat="1" applyFont="1" applyFill="1" applyBorder="1" applyAlignment="1">
      <alignment horizontal="center"/>
    </xf>
    <xf numFmtId="41" fontId="10" fillId="5" borderId="9" xfId="1" applyNumberFormat="1" applyFont="1" applyFill="1" applyBorder="1" applyAlignment="1">
      <alignment horizontal="center"/>
    </xf>
    <xf numFmtId="41" fontId="10" fillId="5" borderId="5" xfId="1" applyNumberFormat="1" applyFont="1" applyFill="1" applyBorder="1" applyAlignment="1">
      <alignment horizontal="center"/>
    </xf>
    <xf numFmtId="41" fontId="10" fillId="5" borderId="2" xfId="1" applyNumberFormat="1" applyFont="1" applyFill="1" applyBorder="1" applyAlignment="1">
      <alignment horizontal="center" vertical="center"/>
    </xf>
    <xf numFmtId="41" fontId="10" fillId="5" borderId="4" xfId="1" applyNumberFormat="1" applyFont="1" applyFill="1" applyBorder="1" applyAlignment="1">
      <alignment horizontal="center" vertical="center"/>
    </xf>
    <xf numFmtId="10" fontId="10" fillId="5" borderId="2" xfId="1" applyNumberFormat="1" applyFont="1" applyFill="1" applyBorder="1" applyAlignment="1">
      <alignment horizontal="center" vertical="center"/>
    </xf>
    <xf numFmtId="10" fontId="10" fillId="5" borderId="4" xfId="1" applyNumberFormat="1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/>
    </xf>
    <xf numFmtId="0" fontId="3" fillId="5" borderId="0" xfId="3" applyFont="1" applyFill="1" applyAlignment="1">
      <alignment horizontal="center" vertical="center"/>
    </xf>
    <xf numFmtId="0" fontId="10" fillId="5" borderId="8" xfId="1" applyFont="1" applyFill="1" applyBorder="1" applyAlignment="1">
      <alignment horizontal="center"/>
    </xf>
    <xf numFmtId="0" fontId="10" fillId="5" borderId="5" xfId="1" applyFont="1" applyFill="1" applyBorder="1" applyAlignment="1">
      <alignment horizontal="center"/>
    </xf>
    <xf numFmtId="0" fontId="9" fillId="2" borderId="8" xfId="1" applyFont="1" applyBorder="1" applyAlignment="1">
      <alignment horizontal="center"/>
    </xf>
    <xf numFmtId="0" fontId="9" fillId="2" borderId="5" xfId="1" applyFont="1" applyBorder="1" applyAlignment="1">
      <alignment horizontal="center"/>
    </xf>
    <xf numFmtId="41" fontId="9" fillId="2" borderId="8" xfId="1" applyNumberFormat="1" applyFont="1" applyBorder="1" applyAlignment="1">
      <alignment horizontal="center"/>
    </xf>
    <xf numFmtId="41" fontId="9" fillId="2" borderId="9" xfId="1" applyNumberFormat="1" applyFont="1" applyBorder="1" applyAlignment="1">
      <alignment horizontal="center"/>
    </xf>
    <xf numFmtId="41" fontId="9" fillId="2" borderId="5" xfId="1" applyNumberFormat="1" applyFont="1" applyBorder="1" applyAlignment="1">
      <alignment horizontal="center"/>
    </xf>
    <xf numFmtId="41" fontId="9" fillId="2" borderId="2" xfId="1" applyNumberFormat="1" applyFont="1" applyBorder="1" applyAlignment="1">
      <alignment horizontal="center" vertical="center"/>
    </xf>
    <xf numFmtId="41" fontId="9" fillId="2" borderId="4" xfId="1" applyNumberFormat="1" applyFont="1" applyBorder="1" applyAlignment="1">
      <alignment horizontal="center" vertical="center"/>
    </xf>
    <xf numFmtId="10" fontId="9" fillId="2" borderId="2" xfId="1" applyNumberFormat="1" applyFont="1" applyBorder="1" applyAlignment="1">
      <alignment horizontal="center" vertical="center"/>
    </xf>
    <xf numFmtId="10" fontId="9" fillId="2" borderId="4" xfId="1" applyNumberFormat="1" applyFont="1" applyBorder="1" applyAlignment="1">
      <alignment horizontal="center" vertical="center"/>
    </xf>
    <xf numFmtId="0" fontId="9" fillId="2" borderId="8" xfId="1" applyFont="1" applyBorder="1" applyAlignment="1">
      <alignment horizontal="center" vertical="center"/>
    </xf>
    <xf numFmtId="0" fontId="9" fillId="2" borderId="5" xfId="1" applyFont="1" applyBorder="1" applyAlignment="1">
      <alignment horizontal="center" vertical="center"/>
    </xf>
    <xf numFmtId="0" fontId="9" fillId="3" borderId="10" xfId="2" applyFont="1" applyBorder="1" applyAlignment="1">
      <alignment horizontal="left" vertical="top" wrapText="1"/>
    </xf>
    <xf numFmtId="0" fontId="9" fillId="3" borderId="11" xfId="2" applyFont="1" applyBorder="1" applyAlignment="1">
      <alignment horizontal="left" vertical="top" wrapText="1"/>
    </xf>
  </cellXfs>
  <cellStyles count="6">
    <cellStyle name="60% - Énfasis1" xfId="2" builtinId="32"/>
    <cellStyle name="Énfasis1" xfId="1" builtinId="29"/>
    <cellStyle name="Millares 2" xfId="4" xr:uid="{00000000-0005-0000-0000-000002000000}"/>
    <cellStyle name="Normal" xfId="0" builtinId="0"/>
    <cellStyle name="Normal 2" xfId="3" xr:uid="{00000000-0005-0000-0000-000004000000}"/>
    <cellStyle name="Porcentaje 2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5"/>
  <sheetViews>
    <sheetView tabSelected="1" topLeftCell="B106" zoomScale="90" zoomScaleNormal="90" workbookViewId="0">
      <selection activeCell="J120" sqref="J120"/>
    </sheetView>
  </sheetViews>
  <sheetFormatPr baseColWidth="10" defaultRowHeight="15" x14ac:dyDescent="0.2"/>
  <cols>
    <col min="1" max="1" width="3" style="46" customWidth="1"/>
    <col min="2" max="2" width="28.5" style="82" customWidth="1"/>
    <col min="3" max="3" width="10.83203125" style="46"/>
    <col min="4" max="4" width="12.5" style="46" bestFit="1" customWidth="1"/>
    <col min="5" max="6" width="10.83203125" style="46"/>
    <col min="7" max="7" width="11.6640625" style="46" bestFit="1" customWidth="1"/>
    <col min="8" max="16384" width="10.83203125" style="46"/>
  </cols>
  <sheetData>
    <row r="1" spans="2:8" ht="16" x14ac:dyDescent="0.2">
      <c r="B1" s="102" t="s">
        <v>0</v>
      </c>
      <c r="C1" s="102"/>
      <c r="D1" s="102"/>
      <c r="E1" s="102"/>
      <c r="F1" s="102"/>
      <c r="G1" s="102"/>
      <c r="H1" s="102"/>
    </row>
    <row r="2" spans="2:8" ht="16" x14ac:dyDescent="0.2">
      <c r="B2" s="103" t="s">
        <v>1</v>
      </c>
      <c r="C2" s="103"/>
      <c r="D2" s="103"/>
      <c r="E2" s="103"/>
      <c r="F2" s="103"/>
      <c r="G2" s="103"/>
      <c r="H2" s="103"/>
    </row>
    <row r="3" spans="2:8" x14ac:dyDescent="0.2">
      <c r="B3" s="104" t="s">
        <v>2</v>
      </c>
      <c r="C3" s="105"/>
      <c r="D3" s="95" t="s">
        <v>3</v>
      </c>
      <c r="E3" s="96"/>
      <c r="F3" s="97"/>
      <c r="G3" s="98" t="s">
        <v>4</v>
      </c>
      <c r="H3" s="100" t="s">
        <v>5</v>
      </c>
    </row>
    <row r="4" spans="2:8" x14ac:dyDescent="0.2">
      <c r="B4" s="47" t="s">
        <v>6</v>
      </c>
      <c r="C4" s="48" t="s">
        <v>7</v>
      </c>
      <c r="D4" s="49" t="s">
        <v>8</v>
      </c>
      <c r="E4" s="49" t="s">
        <v>9</v>
      </c>
      <c r="F4" s="49" t="s">
        <v>10</v>
      </c>
      <c r="G4" s="99"/>
      <c r="H4" s="101"/>
    </row>
    <row r="5" spans="2:8" ht="16" x14ac:dyDescent="0.2">
      <c r="B5" s="84" t="s">
        <v>11</v>
      </c>
      <c r="C5" s="50" t="s">
        <v>12</v>
      </c>
      <c r="D5" s="51">
        <v>117</v>
      </c>
      <c r="E5" s="51">
        <v>0</v>
      </c>
      <c r="F5" s="51">
        <v>0</v>
      </c>
      <c r="G5" s="52">
        <f>SUM(D5:F5)</f>
        <v>117</v>
      </c>
      <c r="H5" s="53"/>
    </row>
    <row r="6" spans="2:8" ht="16" x14ac:dyDescent="0.2">
      <c r="B6" s="86"/>
      <c r="C6" s="50" t="s">
        <v>13</v>
      </c>
      <c r="D6" s="51">
        <v>24469</v>
      </c>
      <c r="E6" s="51">
        <v>0</v>
      </c>
      <c r="F6" s="51">
        <v>0</v>
      </c>
      <c r="G6" s="52">
        <f t="shared" ref="G6:G69" si="0">SUM(D6:F6)</f>
        <v>24469</v>
      </c>
      <c r="H6" s="53"/>
    </row>
    <row r="7" spans="2:8" ht="16" x14ac:dyDescent="0.2">
      <c r="B7" s="86"/>
      <c r="C7" s="50" t="s">
        <v>14</v>
      </c>
      <c r="D7" s="51">
        <v>1912</v>
      </c>
      <c r="E7" s="51">
        <v>0</v>
      </c>
      <c r="F7" s="51">
        <v>0</v>
      </c>
      <c r="G7" s="52">
        <f t="shared" si="0"/>
        <v>1912</v>
      </c>
      <c r="H7" s="53"/>
    </row>
    <row r="8" spans="2:8" ht="16" x14ac:dyDescent="0.2">
      <c r="B8" s="86"/>
      <c r="C8" s="50" t="s">
        <v>15</v>
      </c>
      <c r="D8" s="51">
        <v>6842</v>
      </c>
      <c r="E8" s="51">
        <v>0</v>
      </c>
      <c r="F8" s="51">
        <v>0</v>
      </c>
      <c r="G8" s="52">
        <f t="shared" si="0"/>
        <v>6842</v>
      </c>
      <c r="H8" s="53"/>
    </row>
    <row r="9" spans="2:8" x14ac:dyDescent="0.2">
      <c r="B9" s="86"/>
      <c r="C9" s="50" t="s">
        <v>16</v>
      </c>
      <c r="D9" s="54">
        <v>0</v>
      </c>
      <c r="E9" s="54">
        <v>18230</v>
      </c>
      <c r="F9" s="54">
        <v>0</v>
      </c>
      <c r="G9" s="52">
        <f t="shared" si="0"/>
        <v>18230</v>
      </c>
      <c r="H9" s="55"/>
    </row>
    <row r="10" spans="2:8" x14ac:dyDescent="0.2">
      <c r="B10" s="85"/>
      <c r="C10" s="56" t="s">
        <v>17</v>
      </c>
      <c r="D10" s="57">
        <f>SUM(D5:D9)</f>
        <v>33340</v>
      </c>
      <c r="E10" s="57">
        <f t="shared" ref="E10:F10" si="1">SUM(E5:E9)</f>
        <v>18230</v>
      </c>
      <c r="F10" s="57">
        <f t="shared" si="1"/>
        <v>0</v>
      </c>
      <c r="G10" s="52">
        <f>SUM(D10:F10)</f>
        <v>51570</v>
      </c>
      <c r="H10" s="58">
        <f>$G$10/$G$220</f>
        <v>4.5390820309954864E-3</v>
      </c>
    </row>
    <row r="11" spans="2:8" x14ac:dyDescent="0.2">
      <c r="B11" s="84" t="s">
        <v>18</v>
      </c>
      <c r="C11" s="50" t="s">
        <v>11</v>
      </c>
      <c r="D11" s="54">
        <v>6932</v>
      </c>
      <c r="E11" s="54">
        <v>0</v>
      </c>
      <c r="F11" s="54">
        <v>0</v>
      </c>
      <c r="G11" s="52">
        <f t="shared" si="0"/>
        <v>6932</v>
      </c>
      <c r="H11" s="55"/>
    </row>
    <row r="12" spans="2:8" x14ac:dyDescent="0.2">
      <c r="B12" s="86"/>
      <c r="C12" s="50" t="s">
        <v>19</v>
      </c>
      <c r="D12" s="54">
        <v>938</v>
      </c>
      <c r="E12" s="54">
        <v>0</v>
      </c>
      <c r="F12" s="54">
        <v>0</v>
      </c>
      <c r="G12" s="52">
        <f t="shared" si="0"/>
        <v>938</v>
      </c>
      <c r="H12" s="55"/>
    </row>
    <row r="13" spans="2:8" x14ac:dyDescent="0.2">
      <c r="B13" s="86"/>
      <c r="C13" s="50" t="s">
        <v>12</v>
      </c>
      <c r="D13" s="54">
        <v>860</v>
      </c>
      <c r="E13" s="54">
        <v>0</v>
      </c>
      <c r="F13" s="54">
        <v>0</v>
      </c>
      <c r="G13" s="52">
        <f t="shared" si="0"/>
        <v>860</v>
      </c>
      <c r="H13" s="55"/>
    </row>
    <row r="14" spans="2:8" x14ac:dyDescent="0.2">
      <c r="B14" s="86"/>
      <c r="C14" s="50" t="s">
        <v>13</v>
      </c>
      <c r="D14" s="54">
        <v>7800</v>
      </c>
      <c r="E14" s="54">
        <v>0</v>
      </c>
      <c r="F14" s="54">
        <v>0</v>
      </c>
      <c r="G14" s="52">
        <f t="shared" si="0"/>
        <v>7800</v>
      </c>
      <c r="H14" s="55"/>
    </row>
    <row r="15" spans="2:8" x14ac:dyDescent="0.2">
      <c r="B15" s="86"/>
      <c r="C15" s="50" t="s">
        <v>14</v>
      </c>
      <c r="D15" s="54">
        <v>1000</v>
      </c>
      <c r="E15" s="54">
        <v>0</v>
      </c>
      <c r="F15" s="54">
        <v>0</v>
      </c>
      <c r="G15" s="52">
        <f t="shared" si="0"/>
        <v>1000</v>
      </c>
      <c r="H15" s="55"/>
    </row>
    <row r="16" spans="2:8" x14ac:dyDescent="0.2">
      <c r="B16" s="86"/>
      <c r="C16" s="50" t="s">
        <v>16</v>
      </c>
      <c r="D16" s="54">
        <v>0</v>
      </c>
      <c r="E16" s="54">
        <v>8000</v>
      </c>
      <c r="F16" s="54">
        <v>0</v>
      </c>
      <c r="G16" s="52">
        <f t="shared" si="0"/>
        <v>8000</v>
      </c>
      <c r="H16" s="55"/>
    </row>
    <row r="17" spans="2:8" x14ac:dyDescent="0.2">
      <c r="B17" s="85"/>
      <c r="C17" s="56" t="s">
        <v>17</v>
      </c>
      <c r="D17" s="57">
        <f>SUM(D11:D16)</f>
        <v>17530</v>
      </c>
      <c r="E17" s="57">
        <f t="shared" ref="E17:F17" si="2">SUM(E11:E16)</f>
        <v>8000</v>
      </c>
      <c r="F17" s="57">
        <f t="shared" si="2"/>
        <v>0</v>
      </c>
      <c r="G17" s="52">
        <f t="shared" si="0"/>
        <v>25530</v>
      </c>
      <c r="H17" s="58">
        <f>G17/$G$220</f>
        <v>2.2470964562985216E-3</v>
      </c>
    </row>
    <row r="18" spans="2:8" x14ac:dyDescent="0.2">
      <c r="B18" s="84" t="s">
        <v>20</v>
      </c>
      <c r="C18" s="50" t="s">
        <v>13</v>
      </c>
      <c r="D18" s="54">
        <v>0</v>
      </c>
      <c r="E18" s="54">
        <v>69650</v>
      </c>
      <c r="F18" s="54">
        <v>0</v>
      </c>
      <c r="G18" s="52">
        <f t="shared" si="0"/>
        <v>69650</v>
      </c>
      <c r="H18" s="55"/>
    </row>
    <row r="19" spans="2:8" x14ac:dyDescent="0.2">
      <c r="B19" s="86"/>
      <c r="C19" s="50" t="s">
        <v>21</v>
      </c>
      <c r="D19" s="54">
        <v>0</v>
      </c>
      <c r="E19" s="54">
        <v>197800</v>
      </c>
      <c r="F19" s="54">
        <v>0</v>
      </c>
      <c r="G19" s="52">
        <f t="shared" si="0"/>
        <v>197800</v>
      </c>
      <c r="H19" s="55"/>
    </row>
    <row r="20" spans="2:8" x14ac:dyDescent="0.2">
      <c r="B20" s="86"/>
      <c r="C20" s="50" t="s">
        <v>14</v>
      </c>
      <c r="D20" s="54">
        <v>0</v>
      </c>
      <c r="E20" s="54">
        <v>12000</v>
      </c>
      <c r="F20" s="54">
        <v>0</v>
      </c>
      <c r="G20" s="52">
        <f t="shared" si="0"/>
        <v>12000</v>
      </c>
      <c r="H20" s="55"/>
    </row>
    <row r="21" spans="2:8" x14ac:dyDescent="0.2">
      <c r="B21" s="86"/>
      <c r="C21" s="50" t="s">
        <v>16</v>
      </c>
      <c r="D21" s="54">
        <v>0</v>
      </c>
      <c r="E21" s="54">
        <v>86900</v>
      </c>
      <c r="F21" s="54">
        <v>0</v>
      </c>
      <c r="G21" s="52">
        <f t="shared" si="0"/>
        <v>86900</v>
      </c>
      <c r="H21" s="55"/>
    </row>
    <row r="22" spans="2:8" x14ac:dyDescent="0.2">
      <c r="B22" s="85"/>
      <c r="C22" s="56" t="s">
        <v>17</v>
      </c>
      <c r="D22" s="57">
        <f>SUM(D18:D21)</f>
        <v>0</v>
      </c>
      <c r="E22" s="57">
        <f t="shared" ref="E22:F22" si="3">SUM(E18:E21)</f>
        <v>366350</v>
      </c>
      <c r="F22" s="57">
        <f t="shared" si="3"/>
        <v>0</v>
      </c>
      <c r="G22" s="52">
        <f t="shared" si="0"/>
        <v>366350</v>
      </c>
      <c r="H22" s="58">
        <f>G22/$G$220</f>
        <v>3.2245350049548115E-2</v>
      </c>
    </row>
    <row r="23" spans="2:8" x14ac:dyDescent="0.2">
      <c r="B23" s="84" t="s">
        <v>19</v>
      </c>
      <c r="C23" s="59" t="s">
        <v>22</v>
      </c>
      <c r="D23" s="54">
        <v>0</v>
      </c>
      <c r="E23" s="54">
        <v>23075</v>
      </c>
      <c r="F23" s="54">
        <v>0</v>
      </c>
      <c r="G23" s="52">
        <f t="shared" si="0"/>
        <v>23075</v>
      </c>
      <c r="H23" s="55"/>
    </row>
    <row r="24" spans="2:8" x14ac:dyDescent="0.2">
      <c r="B24" s="86"/>
      <c r="C24" s="59" t="s">
        <v>13</v>
      </c>
      <c r="D24" s="54">
        <v>0</v>
      </c>
      <c r="E24" s="54">
        <v>15500</v>
      </c>
      <c r="F24" s="54">
        <v>0</v>
      </c>
      <c r="G24" s="52">
        <f t="shared" si="0"/>
        <v>15500</v>
      </c>
      <c r="H24" s="55"/>
    </row>
    <row r="25" spans="2:8" x14ac:dyDescent="0.2">
      <c r="B25" s="85"/>
      <c r="C25" s="56" t="s">
        <v>17</v>
      </c>
      <c r="D25" s="57">
        <f>D23+D24</f>
        <v>0</v>
      </c>
      <c r="E25" s="57">
        <f t="shared" ref="E25:F25" si="4">E23+E24</f>
        <v>38575</v>
      </c>
      <c r="F25" s="57">
        <f t="shared" si="4"/>
        <v>0</v>
      </c>
      <c r="G25" s="52">
        <f t="shared" si="0"/>
        <v>38575</v>
      </c>
      <c r="H25" s="58">
        <f>G25/$G$220</f>
        <v>3.3952896906273198E-3</v>
      </c>
    </row>
    <row r="26" spans="2:8" x14ac:dyDescent="0.2">
      <c r="B26" s="84" t="s">
        <v>23</v>
      </c>
      <c r="C26" s="50" t="s">
        <v>24</v>
      </c>
      <c r="D26" s="54">
        <v>0</v>
      </c>
      <c r="E26" s="54">
        <v>34558</v>
      </c>
      <c r="F26" s="54">
        <v>0</v>
      </c>
      <c r="G26" s="52">
        <f t="shared" si="0"/>
        <v>34558</v>
      </c>
      <c r="H26" s="55"/>
    </row>
    <row r="27" spans="2:8" x14ac:dyDescent="0.2">
      <c r="B27" s="86"/>
      <c r="C27" s="50" t="s">
        <v>25</v>
      </c>
      <c r="D27" s="54">
        <v>0</v>
      </c>
      <c r="E27" s="54">
        <v>11503</v>
      </c>
      <c r="F27" s="54">
        <v>0</v>
      </c>
      <c r="G27" s="52">
        <f t="shared" si="0"/>
        <v>11503</v>
      </c>
      <c r="H27" s="55"/>
    </row>
    <row r="28" spans="2:8" x14ac:dyDescent="0.2">
      <c r="B28" s="86"/>
      <c r="C28" s="50" t="s">
        <v>16</v>
      </c>
      <c r="D28" s="54">
        <v>0</v>
      </c>
      <c r="E28" s="54">
        <v>31951</v>
      </c>
      <c r="F28" s="54">
        <v>0</v>
      </c>
      <c r="G28" s="52">
        <f t="shared" si="0"/>
        <v>31951</v>
      </c>
      <c r="H28" s="55"/>
    </row>
    <row r="29" spans="2:8" x14ac:dyDescent="0.2">
      <c r="B29" s="85"/>
      <c r="C29" s="56" t="s">
        <v>17</v>
      </c>
      <c r="D29" s="57">
        <f>SUM(D26:D28)</f>
        <v>0</v>
      </c>
      <c r="E29" s="57">
        <f t="shared" ref="E29:F29" si="5">SUM(E26:E28)</f>
        <v>78012</v>
      </c>
      <c r="F29" s="57">
        <f t="shared" si="5"/>
        <v>0</v>
      </c>
      <c r="G29" s="52">
        <f t="shared" si="0"/>
        <v>78012</v>
      </c>
      <c r="H29" s="58">
        <f>G29/$G$220</f>
        <v>6.866450793135929E-3</v>
      </c>
    </row>
    <row r="30" spans="2:8" x14ac:dyDescent="0.2">
      <c r="B30" s="84" t="s">
        <v>26</v>
      </c>
      <c r="C30" s="50" t="s">
        <v>27</v>
      </c>
      <c r="D30" s="54">
        <v>14548</v>
      </c>
      <c r="E30" s="54">
        <v>0</v>
      </c>
      <c r="F30" s="54">
        <v>0</v>
      </c>
      <c r="G30" s="52">
        <f t="shared" si="0"/>
        <v>14548</v>
      </c>
      <c r="H30" s="55"/>
    </row>
    <row r="31" spans="2:8" x14ac:dyDescent="0.2">
      <c r="B31" s="86"/>
      <c r="C31" s="50" t="s">
        <v>13</v>
      </c>
      <c r="D31" s="54">
        <v>14880</v>
      </c>
      <c r="E31" s="54">
        <v>0</v>
      </c>
      <c r="F31" s="54">
        <v>0</v>
      </c>
      <c r="G31" s="52">
        <f t="shared" si="0"/>
        <v>14880</v>
      </c>
      <c r="H31" s="55"/>
    </row>
    <row r="32" spans="2:8" x14ac:dyDescent="0.2">
      <c r="B32" s="86"/>
      <c r="C32" s="50" t="s">
        <v>24</v>
      </c>
      <c r="D32" s="54">
        <v>0</v>
      </c>
      <c r="E32" s="54">
        <v>13192</v>
      </c>
      <c r="F32" s="54">
        <v>0</v>
      </c>
      <c r="G32" s="52">
        <f t="shared" si="0"/>
        <v>13192</v>
      </c>
      <c r="H32" s="55"/>
    </row>
    <row r="33" spans="2:8" x14ac:dyDescent="0.2">
      <c r="B33" s="86"/>
      <c r="C33" s="50" t="s">
        <v>14</v>
      </c>
      <c r="D33" s="54">
        <v>500</v>
      </c>
      <c r="E33" s="54">
        <v>0</v>
      </c>
      <c r="F33" s="54">
        <v>0</v>
      </c>
      <c r="G33" s="52">
        <f t="shared" si="0"/>
        <v>500</v>
      </c>
      <c r="H33" s="55"/>
    </row>
    <row r="34" spans="2:8" x14ac:dyDescent="0.2">
      <c r="B34" s="86"/>
      <c r="C34" s="50" t="s">
        <v>16</v>
      </c>
      <c r="D34" s="54">
        <v>0</v>
      </c>
      <c r="E34" s="54">
        <v>20422</v>
      </c>
      <c r="F34" s="54">
        <v>0</v>
      </c>
      <c r="G34" s="52">
        <f t="shared" si="0"/>
        <v>20422</v>
      </c>
      <c r="H34" s="55"/>
    </row>
    <row r="35" spans="2:8" x14ac:dyDescent="0.2">
      <c r="B35" s="85"/>
      <c r="C35" s="56" t="s">
        <v>17</v>
      </c>
      <c r="D35" s="57">
        <f>SUM(D30:D34)</f>
        <v>29928</v>
      </c>
      <c r="E35" s="57">
        <f t="shared" ref="E35:F35" si="6">SUM(E30:E34)</f>
        <v>33614</v>
      </c>
      <c r="F35" s="57">
        <f t="shared" si="6"/>
        <v>0</v>
      </c>
      <c r="G35" s="52">
        <f t="shared" si="0"/>
        <v>63542</v>
      </c>
      <c r="H35" s="58">
        <f>G35/$G$220</f>
        <v>5.5928320809291296E-3</v>
      </c>
    </row>
    <row r="36" spans="2:8" x14ac:dyDescent="0.2">
      <c r="B36" s="84" t="s">
        <v>12</v>
      </c>
      <c r="C36" s="59" t="s">
        <v>27</v>
      </c>
      <c r="D36" s="54">
        <v>79079</v>
      </c>
      <c r="E36" s="60">
        <v>0</v>
      </c>
      <c r="F36" s="60">
        <v>0</v>
      </c>
      <c r="G36" s="52">
        <f t="shared" si="0"/>
        <v>79079</v>
      </c>
      <c r="H36" s="55"/>
    </row>
    <row r="37" spans="2:8" x14ac:dyDescent="0.2">
      <c r="B37" s="86"/>
      <c r="C37" s="59" t="s">
        <v>13</v>
      </c>
      <c r="D37" s="54">
        <v>13000</v>
      </c>
      <c r="E37" s="60">
        <v>0</v>
      </c>
      <c r="F37" s="60">
        <v>0</v>
      </c>
      <c r="G37" s="52">
        <f t="shared" si="0"/>
        <v>13000</v>
      </c>
      <c r="H37" s="55"/>
    </row>
    <row r="38" spans="2:8" x14ac:dyDescent="0.2">
      <c r="B38" s="86"/>
      <c r="C38" s="59" t="s">
        <v>14</v>
      </c>
      <c r="D38" s="54">
        <v>225</v>
      </c>
      <c r="E38" s="60">
        <v>0</v>
      </c>
      <c r="F38" s="60">
        <v>0</v>
      </c>
      <c r="G38" s="52">
        <f t="shared" si="0"/>
        <v>225</v>
      </c>
      <c r="H38" s="55"/>
    </row>
    <row r="39" spans="2:8" x14ac:dyDescent="0.2">
      <c r="B39" s="85"/>
      <c r="C39" s="56" t="s">
        <v>17</v>
      </c>
      <c r="D39" s="57">
        <f>SUM(D36:D38)</f>
        <v>92304</v>
      </c>
      <c r="E39" s="57">
        <f t="shared" ref="E39:F39" si="7">SUM(E36:E38)</f>
        <v>0</v>
      </c>
      <c r="F39" s="57">
        <f t="shared" si="7"/>
        <v>0</v>
      </c>
      <c r="G39" s="52">
        <f t="shared" si="0"/>
        <v>92304</v>
      </c>
      <c r="H39" s="58">
        <f>G39/$G$220</f>
        <v>8.1244023228428802E-3</v>
      </c>
    </row>
    <row r="40" spans="2:8" x14ac:dyDescent="0.2">
      <c r="B40" s="84" t="s">
        <v>28</v>
      </c>
      <c r="C40" s="61" t="s">
        <v>29</v>
      </c>
      <c r="D40" s="54">
        <v>88563.54</v>
      </c>
      <c r="E40" s="54">
        <v>0</v>
      </c>
      <c r="F40" s="54">
        <v>0</v>
      </c>
      <c r="G40" s="52">
        <f t="shared" si="0"/>
        <v>88563.54</v>
      </c>
      <c r="H40" s="55"/>
    </row>
    <row r="41" spans="2:8" x14ac:dyDescent="0.2">
      <c r="B41" s="86"/>
      <c r="C41" s="50" t="s">
        <v>26</v>
      </c>
      <c r="D41" s="54">
        <v>22100</v>
      </c>
      <c r="E41" s="54">
        <v>0</v>
      </c>
      <c r="F41" s="54">
        <v>0</v>
      </c>
      <c r="G41" s="52">
        <f t="shared" si="0"/>
        <v>22100</v>
      </c>
      <c r="H41" s="55"/>
    </row>
    <row r="42" spans="2:8" x14ac:dyDescent="0.2">
      <c r="B42" s="86"/>
      <c r="C42" s="50" t="s">
        <v>13</v>
      </c>
      <c r="D42" s="54">
        <v>52361.93</v>
      </c>
      <c r="E42" s="54">
        <v>0</v>
      </c>
      <c r="F42" s="54">
        <v>0</v>
      </c>
      <c r="G42" s="52">
        <f t="shared" si="0"/>
        <v>52361.93</v>
      </c>
      <c r="H42" s="55"/>
    </row>
    <row r="43" spans="2:8" x14ac:dyDescent="0.2">
      <c r="B43" s="85"/>
      <c r="C43" s="56" t="s">
        <v>17</v>
      </c>
      <c r="D43" s="57">
        <f>SUM(D40:D42)</f>
        <v>163025.47</v>
      </c>
      <c r="E43" s="57">
        <f t="shared" ref="E43:F43" si="8">SUM(E40:E42)</f>
        <v>0</v>
      </c>
      <c r="F43" s="57">
        <f t="shared" si="8"/>
        <v>0</v>
      </c>
      <c r="G43" s="52">
        <f t="shared" si="0"/>
        <v>163025.47</v>
      </c>
      <c r="H43" s="58">
        <f>G43/$G$220</f>
        <v>1.4349156127042732E-2</v>
      </c>
    </row>
    <row r="44" spans="2:8" x14ac:dyDescent="0.2">
      <c r="B44" s="87" t="s">
        <v>30</v>
      </c>
      <c r="C44" s="59" t="s">
        <v>14</v>
      </c>
      <c r="D44" s="54">
        <v>0</v>
      </c>
      <c r="E44" s="54">
        <v>201022</v>
      </c>
      <c r="F44" s="54">
        <v>0</v>
      </c>
      <c r="G44" s="52">
        <f t="shared" si="0"/>
        <v>201022</v>
      </c>
      <c r="H44" s="55"/>
    </row>
    <row r="45" spans="2:8" x14ac:dyDescent="0.2">
      <c r="B45" s="88"/>
      <c r="C45" s="50" t="s">
        <v>31</v>
      </c>
      <c r="D45" s="54">
        <v>0</v>
      </c>
      <c r="E45" s="54">
        <v>559392</v>
      </c>
      <c r="F45" s="54">
        <v>0</v>
      </c>
      <c r="G45" s="52">
        <f t="shared" si="0"/>
        <v>559392</v>
      </c>
      <c r="H45" s="55"/>
    </row>
    <row r="46" spans="2:8" x14ac:dyDescent="0.2">
      <c r="B46" s="89"/>
      <c r="C46" s="56" t="s">
        <v>17</v>
      </c>
      <c r="D46" s="57">
        <f>D44+D45</f>
        <v>0</v>
      </c>
      <c r="E46" s="57">
        <f t="shared" ref="E46:F46" si="9">E44+E45</f>
        <v>760414</v>
      </c>
      <c r="F46" s="57">
        <f t="shared" si="9"/>
        <v>0</v>
      </c>
      <c r="G46" s="52">
        <f t="shared" si="0"/>
        <v>760414</v>
      </c>
      <c r="H46" s="58">
        <f>G46/$G$220</f>
        <v>6.6930027603595149E-2</v>
      </c>
    </row>
    <row r="47" spans="2:8" x14ac:dyDescent="0.2">
      <c r="B47" s="84" t="s">
        <v>32</v>
      </c>
      <c r="C47" s="59" t="s">
        <v>33</v>
      </c>
      <c r="D47" s="54">
        <v>12</v>
      </c>
      <c r="E47" s="54">
        <v>0</v>
      </c>
      <c r="F47" s="54">
        <v>0</v>
      </c>
      <c r="G47" s="52">
        <f t="shared" si="0"/>
        <v>12</v>
      </c>
      <c r="H47" s="55"/>
    </row>
    <row r="48" spans="2:8" x14ac:dyDescent="0.2">
      <c r="B48" s="86"/>
      <c r="C48" s="59" t="s">
        <v>27</v>
      </c>
      <c r="D48" s="54">
        <v>1333</v>
      </c>
      <c r="E48" s="54">
        <v>0</v>
      </c>
      <c r="F48" s="54">
        <v>0</v>
      </c>
      <c r="G48" s="52">
        <f t="shared" si="0"/>
        <v>1333</v>
      </c>
      <c r="H48" s="55"/>
    </row>
    <row r="49" spans="2:8" x14ac:dyDescent="0.2">
      <c r="B49" s="85"/>
      <c r="C49" s="56" t="s">
        <v>17</v>
      </c>
      <c r="D49" s="57">
        <f>D47+D48</f>
        <v>1345</v>
      </c>
      <c r="E49" s="57">
        <f t="shared" ref="E49:F49" si="10">E47+E48</f>
        <v>0</v>
      </c>
      <c r="F49" s="57">
        <f t="shared" si="10"/>
        <v>0</v>
      </c>
      <c r="G49" s="52">
        <f t="shared" si="0"/>
        <v>1345</v>
      </c>
      <c r="H49" s="58">
        <f>G49/$G$220</f>
        <v>1.1838404754099144E-4</v>
      </c>
    </row>
    <row r="50" spans="2:8" x14ac:dyDescent="0.2">
      <c r="B50" s="84" t="s">
        <v>34</v>
      </c>
      <c r="C50" s="62" t="s">
        <v>27</v>
      </c>
      <c r="D50" s="54">
        <v>594</v>
      </c>
      <c r="E50" s="54">
        <v>0</v>
      </c>
      <c r="F50" s="54">
        <v>0</v>
      </c>
      <c r="G50" s="52">
        <f t="shared" si="0"/>
        <v>594</v>
      </c>
      <c r="H50" s="55"/>
    </row>
    <row r="51" spans="2:8" x14ac:dyDescent="0.2">
      <c r="B51" s="86"/>
      <c r="C51" s="62" t="s">
        <v>21</v>
      </c>
      <c r="D51" s="54">
        <v>44</v>
      </c>
      <c r="E51" s="54">
        <v>0</v>
      </c>
      <c r="F51" s="54">
        <v>0</v>
      </c>
      <c r="G51" s="52">
        <f t="shared" si="0"/>
        <v>44</v>
      </c>
      <c r="H51" s="55"/>
    </row>
    <row r="52" spans="2:8" x14ac:dyDescent="0.2">
      <c r="B52" s="85"/>
      <c r="C52" s="63" t="s">
        <v>17</v>
      </c>
      <c r="D52" s="57">
        <f>D50+D51</f>
        <v>638</v>
      </c>
      <c r="E52" s="57">
        <f t="shared" ref="E52:F52" si="11">E50+E51</f>
        <v>0</v>
      </c>
      <c r="F52" s="57">
        <f t="shared" si="11"/>
        <v>0</v>
      </c>
      <c r="G52" s="52">
        <f t="shared" si="0"/>
        <v>638</v>
      </c>
      <c r="H52" s="58">
        <f>G52/$G$220</f>
        <v>5.6155406937659886E-5</v>
      </c>
    </row>
    <row r="53" spans="2:8" x14ac:dyDescent="0.2">
      <c r="B53" s="84" t="s">
        <v>22</v>
      </c>
      <c r="C53" s="64" t="s">
        <v>26</v>
      </c>
      <c r="D53" s="54">
        <v>0</v>
      </c>
      <c r="E53" s="54">
        <v>12497.94</v>
      </c>
      <c r="F53" s="54">
        <v>265498.55</v>
      </c>
      <c r="G53" s="52">
        <f t="shared" si="0"/>
        <v>277996.49</v>
      </c>
      <c r="H53" s="55"/>
    </row>
    <row r="54" spans="2:8" x14ac:dyDescent="0.2">
      <c r="B54" s="86"/>
      <c r="C54" s="64" t="s">
        <v>28</v>
      </c>
      <c r="D54" s="54">
        <v>0</v>
      </c>
      <c r="E54" s="54">
        <v>0</v>
      </c>
      <c r="F54" s="54">
        <v>8713.0499999999993</v>
      </c>
      <c r="G54" s="52">
        <f t="shared" si="0"/>
        <v>8713.0499999999993</v>
      </c>
      <c r="H54" s="55"/>
    </row>
    <row r="55" spans="2:8" x14ac:dyDescent="0.2">
      <c r="B55" s="85"/>
      <c r="C55" s="63" t="s">
        <v>17</v>
      </c>
      <c r="D55" s="57">
        <f>D53+D54</f>
        <v>0</v>
      </c>
      <c r="E55" s="57">
        <f t="shared" ref="E55" si="12">E53+E54</f>
        <v>12497.94</v>
      </c>
      <c r="F55" s="57">
        <f>F53+F54</f>
        <v>274211.59999999998</v>
      </c>
      <c r="G55" s="52">
        <f t="shared" si="0"/>
        <v>286709.53999999998</v>
      </c>
      <c r="H55" s="58">
        <f>G55/$G$220</f>
        <v>2.523556566082958E-2</v>
      </c>
    </row>
    <row r="56" spans="2:8" x14ac:dyDescent="0.2">
      <c r="B56" s="84" t="s">
        <v>35</v>
      </c>
      <c r="C56" s="65" t="s">
        <v>26</v>
      </c>
      <c r="D56" s="54">
        <v>0</v>
      </c>
      <c r="E56" s="54">
        <v>0</v>
      </c>
      <c r="F56" s="54">
        <v>256869</v>
      </c>
      <c r="G56" s="52">
        <f t="shared" si="0"/>
        <v>256869</v>
      </c>
      <c r="H56" s="55"/>
    </row>
    <row r="57" spans="2:8" x14ac:dyDescent="0.2">
      <c r="B57" s="86"/>
      <c r="C57" s="65" t="s">
        <v>28</v>
      </c>
      <c r="D57" s="54">
        <v>0</v>
      </c>
      <c r="E57" s="54">
        <v>0</v>
      </c>
      <c r="F57" s="54">
        <v>60371</v>
      </c>
      <c r="G57" s="52">
        <f t="shared" si="0"/>
        <v>60371</v>
      </c>
      <c r="H57" s="55"/>
    </row>
    <row r="58" spans="2:8" x14ac:dyDescent="0.2">
      <c r="B58" s="85"/>
      <c r="C58" s="56" t="s">
        <v>17</v>
      </c>
      <c r="D58" s="57">
        <f>D56+D57</f>
        <v>0</v>
      </c>
      <c r="E58" s="57">
        <f t="shared" ref="E58" si="13">E56+E57</f>
        <v>0</v>
      </c>
      <c r="F58" s="57">
        <f>F56+F57</f>
        <v>317240</v>
      </c>
      <c r="G58" s="52">
        <f t="shared" si="0"/>
        <v>317240</v>
      </c>
      <c r="H58" s="58">
        <f>G58/$G$220</f>
        <v>2.792279200141571E-2</v>
      </c>
    </row>
    <row r="59" spans="2:8" x14ac:dyDescent="0.2">
      <c r="B59" s="84" t="s">
        <v>33</v>
      </c>
      <c r="C59" s="50" t="s">
        <v>11</v>
      </c>
      <c r="D59" s="54">
        <v>0</v>
      </c>
      <c r="E59" s="54">
        <v>0</v>
      </c>
      <c r="F59" s="54">
        <v>31683.69</v>
      </c>
      <c r="G59" s="52">
        <f t="shared" si="0"/>
        <v>31683.69</v>
      </c>
      <c r="H59" s="55"/>
    </row>
    <row r="60" spans="2:8" x14ac:dyDescent="0.2">
      <c r="B60" s="86"/>
      <c r="C60" s="50" t="s">
        <v>18</v>
      </c>
      <c r="D60" s="54">
        <v>0</v>
      </c>
      <c r="E60" s="54">
        <v>0</v>
      </c>
      <c r="F60" s="54">
        <v>119038</v>
      </c>
      <c r="G60" s="52">
        <f t="shared" si="0"/>
        <v>119038</v>
      </c>
      <c r="H60" s="55"/>
    </row>
    <row r="61" spans="2:8" x14ac:dyDescent="0.2">
      <c r="B61" s="86"/>
      <c r="C61" s="50" t="s">
        <v>26</v>
      </c>
      <c r="D61" s="54">
        <v>0</v>
      </c>
      <c r="E61" s="54">
        <v>0</v>
      </c>
      <c r="F61" s="54">
        <v>192448</v>
      </c>
      <c r="G61" s="52">
        <f t="shared" si="0"/>
        <v>192448</v>
      </c>
      <c r="H61" s="55"/>
    </row>
    <row r="62" spans="2:8" x14ac:dyDescent="0.2">
      <c r="B62" s="86"/>
      <c r="C62" s="50" t="s">
        <v>28</v>
      </c>
      <c r="D62" s="54">
        <v>0</v>
      </c>
      <c r="E62" s="54">
        <v>0</v>
      </c>
      <c r="F62" s="54">
        <v>6600</v>
      </c>
      <c r="G62" s="52">
        <f t="shared" si="0"/>
        <v>6600</v>
      </c>
      <c r="H62" s="55"/>
    </row>
    <row r="63" spans="2:8" x14ac:dyDescent="0.2">
      <c r="B63" s="86"/>
      <c r="C63" s="50" t="s">
        <v>36</v>
      </c>
      <c r="D63" s="54">
        <v>0</v>
      </c>
      <c r="E63" s="54">
        <v>0</v>
      </c>
      <c r="F63" s="54">
        <v>62403.25</v>
      </c>
      <c r="G63" s="52">
        <f t="shared" si="0"/>
        <v>62403.25</v>
      </c>
      <c r="H63" s="55"/>
    </row>
    <row r="64" spans="2:8" x14ac:dyDescent="0.2">
      <c r="B64" s="86"/>
      <c r="C64" s="50" t="s">
        <v>37</v>
      </c>
      <c r="D64" s="54">
        <v>0</v>
      </c>
      <c r="E64" s="54">
        <v>0</v>
      </c>
      <c r="F64" s="54">
        <v>377324</v>
      </c>
      <c r="G64" s="52">
        <f t="shared" si="0"/>
        <v>377324</v>
      </c>
      <c r="H64" s="55"/>
    </row>
    <row r="65" spans="2:8" x14ac:dyDescent="0.2">
      <c r="B65" s="86"/>
      <c r="C65" s="50" t="s">
        <v>32</v>
      </c>
      <c r="D65" s="54">
        <v>580</v>
      </c>
      <c r="E65" s="54">
        <v>0</v>
      </c>
      <c r="F65" s="54">
        <v>1517</v>
      </c>
      <c r="G65" s="52">
        <f t="shared" si="0"/>
        <v>2097</v>
      </c>
      <c r="H65" s="55"/>
    </row>
    <row r="66" spans="2:8" x14ac:dyDescent="0.2">
      <c r="B66" s="86"/>
      <c r="C66" s="50" t="s">
        <v>22</v>
      </c>
      <c r="D66" s="54">
        <v>0</v>
      </c>
      <c r="E66" s="54">
        <v>0</v>
      </c>
      <c r="F66" s="54">
        <v>24656</v>
      </c>
      <c r="G66" s="52">
        <f t="shared" si="0"/>
        <v>24656</v>
      </c>
      <c r="H66" s="55"/>
    </row>
    <row r="67" spans="2:8" x14ac:dyDescent="0.2">
      <c r="B67" s="86"/>
      <c r="C67" s="50" t="s">
        <v>38</v>
      </c>
      <c r="D67" s="54">
        <v>441</v>
      </c>
      <c r="E67" s="54">
        <v>0</v>
      </c>
      <c r="F67" s="54">
        <v>0</v>
      </c>
      <c r="G67" s="52">
        <f t="shared" si="0"/>
        <v>441</v>
      </c>
      <c r="H67" s="55"/>
    </row>
    <row r="68" spans="2:8" x14ac:dyDescent="0.2">
      <c r="B68" s="86"/>
      <c r="C68" s="50" t="s">
        <v>14</v>
      </c>
      <c r="D68" s="54">
        <v>0</v>
      </c>
      <c r="E68" s="54">
        <v>0</v>
      </c>
      <c r="F68" s="54">
        <v>413000</v>
      </c>
      <c r="G68" s="52">
        <f t="shared" si="0"/>
        <v>413000</v>
      </c>
      <c r="H68" s="55"/>
    </row>
    <row r="69" spans="2:8" x14ac:dyDescent="0.2">
      <c r="B69" s="86"/>
      <c r="C69" s="50" t="s">
        <v>15</v>
      </c>
      <c r="D69" s="54">
        <v>0</v>
      </c>
      <c r="E69" s="54">
        <v>0</v>
      </c>
      <c r="F69" s="54">
        <v>69058</v>
      </c>
      <c r="G69" s="52">
        <f t="shared" si="0"/>
        <v>69058</v>
      </c>
      <c r="H69" s="55"/>
    </row>
    <row r="70" spans="2:8" x14ac:dyDescent="0.2">
      <c r="B70" s="86"/>
      <c r="C70" s="50" t="s">
        <v>39</v>
      </c>
      <c r="D70" s="54">
        <v>0</v>
      </c>
      <c r="E70" s="54">
        <v>0</v>
      </c>
      <c r="F70" s="54">
        <v>130499</v>
      </c>
      <c r="G70" s="52">
        <f t="shared" ref="G70:G133" si="14">SUM(D70:F70)</f>
        <v>130499</v>
      </c>
      <c r="H70" s="55"/>
    </row>
    <row r="71" spans="2:8" x14ac:dyDescent="0.2">
      <c r="B71" s="86"/>
      <c r="C71" s="50" t="s">
        <v>40</v>
      </c>
      <c r="D71" s="54">
        <v>0</v>
      </c>
      <c r="E71" s="54">
        <v>0</v>
      </c>
      <c r="F71" s="54">
        <v>328409.37</v>
      </c>
      <c r="G71" s="52">
        <f t="shared" si="14"/>
        <v>328409.37</v>
      </c>
      <c r="H71" s="55"/>
    </row>
    <row r="72" spans="2:8" x14ac:dyDescent="0.2">
      <c r="B72" s="86"/>
      <c r="C72" s="50" t="s">
        <v>41</v>
      </c>
      <c r="D72" s="54">
        <v>0</v>
      </c>
      <c r="E72" s="54">
        <v>0</v>
      </c>
      <c r="F72" s="54">
        <v>25496</v>
      </c>
      <c r="G72" s="52">
        <f t="shared" si="14"/>
        <v>25496</v>
      </c>
      <c r="H72" s="55"/>
    </row>
    <row r="73" spans="2:8" x14ac:dyDescent="0.2">
      <c r="B73" s="85"/>
      <c r="C73" s="56" t="s">
        <v>17</v>
      </c>
      <c r="D73" s="57">
        <f>SUM(D59:D72)</f>
        <v>1021</v>
      </c>
      <c r="E73" s="57">
        <f t="shared" ref="E73:F73" si="15">SUM(E59:E72)</f>
        <v>0</v>
      </c>
      <c r="F73" s="57">
        <f t="shared" si="15"/>
        <v>1782132.31</v>
      </c>
      <c r="G73" s="52">
        <f t="shared" si="14"/>
        <v>1783153.31</v>
      </c>
      <c r="H73" s="58">
        <f>G73/$G$220</f>
        <v>0.15694937265718681</v>
      </c>
    </row>
    <row r="74" spans="2:8" x14ac:dyDescent="0.2">
      <c r="B74" s="84" t="s">
        <v>27</v>
      </c>
      <c r="C74" s="50" t="s">
        <v>12</v>
      </c>
      <c r="D74" s="54">
        <v>3173</v>
      </c>
      <c r="E74" s="54">
        <v>0</v>
      </c>
      <c r="F74" s="54">
        <v>0</v>
      </c>
      <c r="G74" s="52">
        <f t="shared" si="14"/>
        <v>3173</v>
      </c>
      <c r="H74" s="55"/>
    </row>
    <row r="75" spans="2:8" x14ac:dyDescent="0.2">
      <c r="B75" s="86"/>
      <c r="C75" s="50" t="s">
        <v>26</v>
      </c>
      <c r="D75" s="54">
        <v>24677.7</v>
      </c>
      <c r="E75" s="54">
        <v>0</v>
      </c>
      <c r="F75" s="54">
        <v>0</v>
      </c>
      <c r="G75" s="52">
        <f t="shared" si="14"/>
        <v>24677.7</v>
      </c>
      <c r="H75" s="55"/>
    </row>
    <row r="76" spans="2:8" x14ac:dyDescent="0.2">
      <c r="B76" s="86"/>
      <c r="C76" s="50" t="s">
        <v>32</v>
      </c>
      <c r="D76" s="54">
        <v>16451</v>
      </c>
      <c r="E76" s="54">
        <v>0</v>
      </c>
      <c r="F76" s="54">
        <v>0</v>
      </c>
      <c r="G76" s="52">
        <f t="shared" si="14"/>
        <v>16451</v>
      </c>
      <c r="H76" s="55"/>
    </row>
    <row r="77" spans="2:8" x14ac:dyDescent="0.2">
      <c r="B77" s="86"/>
      <c r="C77" s="65" t="s">
        <v>42</v>
      </c>
      <c r="D77" s="54">
        <v>5171</v>
      </c>
      <c r="E77" s="54">
        <v>0</v>
      </c>
      <c r="F77" s="54">
        <v>0</v>
      </c>
      <c r="G77" s="52">
        <f t="shared" si="14"/>
        <v>5171</v>
      </c>
      <c r="H77" s="55"/>
    </row>
    <row r="78" spans="2:8" x14ac:dyDescent="0.2">
      <c r="B78" s="86"/>
      <c r="C78" s="65" t="s">
        <v>15</v>
      </c>
      <c r="D78" s="54">
        <v>1268.7</v>
      </c>
      <c r="E78" s="54"/>
      <c r="F78" s="54"/>
      <c r="G78" s="52">
        <f t="shared" si="14"/>
        <v>1268.7</v>
      </c>
      <c r="H78" s="55"/>
    </row>
    <row r="79" spans="2:8" x14ac:dyDescent="0.2">
      <c r="B79" s="86"/>
      <c r="C79" s="61" t="s">
        <v>14</v>
      </c>
      <c r="D79" s="54">
        <v>5706</v>
      </c>
      <c r="E79" s="54">
        <v>0</v>
      </c>
      <c r="F79" s="54">
        <v>0</v>
      </c>
      <c r="G79" s="52">
        <f t="shared" si="14"/>
        <v>5706</v>
      </c>
      <c r="H79" s="55"/>
    </row>
    <row r="80" spans="2:8" x14ac:dyDescent="0.2">
      <c r="B80" s="85"/>
      <c r="C80" s="56" t="s">
        <v>17</v>
      </c>
      <c r="D80" s="57">
        <f>SUM(D74:D79)</f>
        <v>56447.399999999994</v>
      </c>
      <c r="E80" s="57">
        <f t="shared" ref="E80:F80" si="16">SUM(E74:E79)</f>
        <v>0</v>
      </c>
      <c r="F80" s="57">
        <f t="shared" si="16"/>
        <v>0</v>
      </c>
      <c r="G80" s="52">
        <f t="shared" si="14"/>
        <v>56447.399999999994</v>
      </c>
      <c r="H80" s="58">
        <f>G80/$G$220</f>
        <v>4.9683804350671825E-3</v>
      </c>
    </row>
    <row r="81" spans="2:8" x14ac:dyDescent="0.2">
      <c r="B81" s="84" t="s">
        <v>13</v>
      </c>
      <c r="C81" s="62" t="s">
        <v>26</v>
      </c>
      <c r="D81" s="54">
        <v>54398.69</v>
      </c>
      <c r="E81" s="54">
        <v>0</v>
      </c>
      <c r="F81" s="54">
        <v>1054060</v>
      </c>
      <c r="G81" s="52">
        <f t="shared" si="14"/>
        <v>1108458.69</v>
      </c>
      <c r="H81" s="55"/>
    </row>
    <row r="82" spans="2:8" x14ac:dyDescent="0.2">
      <c r="B82" s="86"/>
      <c r="C82" s="62" t="s">
        <v>12</v>
      </c>
      <c r="D82" s="54">
        <v>46.06</v>
      </c>
      <c r="E82" s="54">
        <v>0</v>
      </c>
      <c r="F82" s="54">
        <v>0</v>
      </c>
      <c r="G82" s="52">
        <f t="shared" si="14"/>
        <v>46.06</v>
      </c>
      <c r="H82" s="55"/>
    </row>
    <row r="83" spans="2:8" x14ac:dyDescent="0.2">
      <c r="B83" s="86"/>
      <c r="C83" s="62" t="s">
        <v>28</v>
      </c>
      <c r="D83" s="54">
        <v>0</v>
      </c>
      <c r="E83" s="54">
        <v>0</v>
      </c>
      <c r="F83" s="54">
        <v>23000</v>
      </c>
      <c r="G83" s="52">
        <f t="shared" si="14"/>
        <v>23000</v>
      </c>
      <c r="H83" s="55"/>
    </row>
    <row r="84" spans="2:8" x14ac:dyDescent="0.2">
      <c r="B84" s="86"/>
      <c r="C84" s="62" t="s">
        <v>14</v>
      </c>
      <c r="D84" s="54">
        <v>7508.33</v>
      </c>
      <c r="E84" s="54">
        <v>0</v>
      </c>
      <c r="F84" s="54">
        <v>0</v>
      </c>
      <c r="G84" s="52">
        <f t="shared" si="14"/>
        <v>7508.33</v>
      </c>
      <c r="H84" s="55"/>
    </row>
    <row r="85" spans="2:8" x14ac:dyDescent="0.2">
      <c r="B85" s="86"/>
      <c r="C85" s="62" t="s">
        <v>15</v>
      </c>
      <c r="D85" s="54">
        <v>11071.73</v>
      </c>
      <c r="E85" s="54">
        <v>0</v>
      </c>
      <c r="F85" s="54">
        <v>0</v>
      </c>
      <c r="G85" s="52">
        <f t="shared" si="14"/>
        <v>11071.73</v>
      </c>
      <c r="H85" s="55"/>
    </row>
    <row r="86" spans="2:8" x14ac:dyDescent="0.2">
      <c r="B86" s="86"/>
      <c r="C86" s="62" t="s">
        <v>41</v>
      </c>
      <c r="D86" s="54">
        <v>8163.9</v>
      </c>
      <c r="E86" s="54">
        <v>0</v>
      </c>
      <c r="F86" s="54">
        <v>0</v>
      </c>
      <c r="G86" s="52">
        <f t="shared" si="14"/>
        <v>8163.9</v>
      </c>
      <c r="H86" s="55"/>
    </row>
    <row r="87" spans="2:8" x14ac:dyDescent="0.2">
      <c r="B87" s="86"/>
      <c r="C87" s="62" t="s">
        <v>43</v>
      </c>
      <c r="D87" s="54">
        <v>117051</v>
      </c>
      <c r="E87" s="54">
        <v>0</v>
      </c>
      <c r="F87" s="54">
        <v>0</v>
      </c>
      <c r="G87" s="52">
        <f t="shared" si="14"/>
        <v>117051</v>
      </c>
      <c r="H87" s="55"/>
    </row>
    <row r="88" spans="2:8" x14ac:dyDescent="0.2">
      <c r="B88" s="85"/>
      <c r="C88" s="63" t="s">
        <v>17</v>
      </c>
      <c r="D88" s="57">
        <f>SUM(D81:D87)</f>
        <v>198239.71</v>
      </c>
      <c r="E88" s="57">
        <f t="shared" ref="E88:F88" si="17">SUM(E81:E87)</f>
        <v>0</v>
      </c>
      <c r="F88" s="57">
        <f t="shared" si="17"/>
        <v>1077060</v>
      </c>
      <c r="G88" s="52">
        <f t="shared" si="14"/>
        <v>1275299.71</v>
      </c>
      <c r="H88" s="58">
        <f>G88/$G$220</f>
        <v>0.11224917583468595</v>
      </c>
    </row>
    <row r="89" spans="2:8" x14ac:dyDescent="0.2">
      <c r="B89" s="84" t="s">
        <v>24</v>
      </c>
      <c r="C89" s="61" t="s">
        <v>41</v>
      </c>
      <c r="D89" s="54">
        <v>5329</v>
      </c>
      <c r="E89" s="54">
        <v>0</v>
      </c>
      <c r="F89" s="54">
        <v>0</v>
      </c>
      <c r="G89" s="52">
        <f t="shared" si="14"/>
        <v>5329</v>
      </c>
      <c r="H89" s="55"/>
    </row>
    <row r="90" spans="2:8" x14ac:dyDescent="0.2">
      <c r="B90" s="86"/>
      <c r="C90" s="50" t="s">
        <v>43</v>
      </c>
      <c r="D90" s="54">
        <v>21702</v>
      </c>
      <c r="E90" s="54">
        <v>0</v>
      </c>
      <c r="F90" s="54">
        <v>0</v>
      </c>
      <c r="G90" s="52">
        <f t="shared" si="14"/>
        <v>21702</v>
      </c>
      <c r="H90" s="55"/>
    </row>
    <row r="91" spans="2:8" x14ac:dyDescent="0.2">
      <c r="B91" s="85"/>
      <c r="C91" s="56" t="s">
        <v>17</v>
      </c>
      <c r="D91" s="57">
        <f>SUM(D89:D90)</f>
        <v>27031</v>
      </c>
      <c r="E91" s="57">
        <f t="shared" ref="E91:F91" si="18">SUM(E89:E90)</f>
        <v>0</v>
      </c>
      <c r="F91" s="57">
        <f t="shared" si="18"/>
        <v>0</v>
      </c>
      <c r="G91" s="52">
        <f t="shared" si="14"/>
        <v>27031</v>
      </c>
      <c r="H91" s="58">
        <f>G91/$G$220</f>
        <v>2.3792112929966838E-3</v>
      </c>
    </row>
    <row r="92" spans="2:8" x14ac:dyDescent="0.2">
      <c r="B92" s="84" t="s">
        <v>21</v>
      </c>
      <c r="C92" s="61" t="s">
        <v>26</v>
      </c>
      <c r="D92" s="54">
        <v>21657</v>
      </c>
      <c r="E92" s="54">
        <v>0</v>
      </c>
      <c r="F92" s="54">
        <v>0</v>
      </c>
      <c r="G92" s="52">
        <f t="shared" si="14"/>
        <v>21657</v>
      </c>
      <c r="H92" s="55"/>
    </row>
    <row r="93" spans="2:8" x14ac:dyDescent="0.2">
      <c r="B93" s="86"/>
      <c r="C93" s="61" t="s">
        <v>42</v>
      </c>
      <c r="D93" s="54">
        <v>3887</v>
      </c>
      <c r="E93" s="54">
        <v>0</v>
      </c>
      <c r="F93" s="54">
        <v>0</v>
      </c>
      <c r="G93" s="52">
        <f t="shared" si="14"/>
        <v>3887</v>
      </c>
      <c r="H93" s="55"/>
    </row>
    <row r="94" spans="2:8" x14ac:dyDescent="0.2">
      <c r="B94" s="86"/>
      <c r="C94" s="61" t="s">
        <v>43</v>
      </c>
      <c r="D94" s="54">
        <v>420</v>
      </c>
      <c r="E94" s="54">
        <v>0</v>
      </c>
      <c r="F94" s="54">
        <v>0</v>
      </c>
      <c r="G94" s="52">
        <f t="shared" si="14"/>
        <v>420</v>
      </c>
      <c r="H94" s="55"/>
    </row>
    <row r="95" spans="2:8" x14ac:dyDescent="0.2">
      <c r="B95" s="85"/>
      <c r="C95" s="56" t="s">
        <v>17</v>
      </c>
      <c r="D95" s="57">
        <f>D92+D93+D94</f>
        <v>25964</v>
      </c>
      <c r="E95" s="57">
        <f t="shared" ref="E95:F95" si="19">E92+E93+E94</f>
        <v>0</v>
      </c>
      <c r="F95" s="57">
        <f t="shared" si="19"/>
        <v>0</v>
      </c>
      <c r="G95" s="52">
        <f t="shared" si="14"/>
        <v>25964</v>
      </c>
      <c r="H95" s="58">
        <f>G95/$G$220</f>
        <v>2.2852962158768043E-3</v>
      </c>
    </row>
    <row r="96" spans="2:8" x14ac:dyDescent="0.2">
      <c r="B96" s="87" t="s">
        <v>14</v>
      </c>
      <c r="C96" s="66" t="s">
        <v>11</v>
      </c>
      <c r="D96" s="54">
        <v>0</v>
      </c>
      <c r="E96" s="60">
        <v>0</v>
      </c>
      <c r="F96" s="54">
        <v>4811.8900000000003</v>
      </c>
      <c r="G96" s="52">
        <f t="shared" si="14"/>
        <v>4811.8900000000003</v>
      </c>
      <c r="H96" s="55"/>
    </row>
    <row r="97" spans="2:8" x14ac:dyDescent="0.2">
      <c r="B97" s="88"/>
      <c r="C97" s="59" t="s">
        <v>18</v>
      </c>
      <c r="D97" s="54">
        <v>0</v>
      </c>
      <c r="E97" s="60">
        <v>0</v>
      </c>
      <c r="F97" s="54">
        <v>115507</v>
      </c>
      <c r="G97" s="52">
        <f t="shared" si="14"/>
        <v>115507</v>
      </c>
      <c r="H97" s="55"/>
    </row>
    <row r="98" spans="2:8" ht="16" x14ac:dyDescent="0.2">
      <c r="B98" s="88"/>
      <c r="C98" s="50" t="s">
        <v>26</v>
      </c>
      <c r="D98" s="54">
        <v>80011</v>
      </c>
      <c r="E98" s="54">
        <v>60364</v>
      </c>
      <c r="F98" s="54">
        <v>173093</v>
      </c>
      <c r="G98" s="52">
        <f t="shared" si="14"/>
        <v>313468</v>
      </c>
      <c r="H98" s="67"/>
    </row>
    <row r="99" spans="2:8" ht="16" x14ac:dyDescent="0.2">
      <c r="B99" s="88"/>
      <c r="C99" s="50" t="s">
        <v>12</v>
      </c>
      <c r="D99" s="54">
        <v>10572</v>
      </c>
      <c r="E99" s="54">
        <v>10067</v>
      </c>
      <c r="F99" s="54">
        <v>0</v>
      </c>
      <c r="G99" s="52">
        <f t="shared" si="14"/>
        <v>20639</v>
      </c>
      <c r="H99" s="67"/>
    </row>
    <row r="100" spans="2:8" ht="16" x14ac:dyDescent="0.2">
      <c r="B100" s="88"/>
      <c r="C100" s="66" t="s">
        <v>28</v>
      </c>
      <c r="D100" s="54">
        <v>0</v>
      </c>
      <c r="E100" s="54">
        <v>0</v>
      </c>
      <c r="F100" s="54">
        <v>17351.3</v>
      </c>
      <c r="G100" s="52">
        <f t="shared" si="14"/>
        <v>17351.3</v>
      </c>
      <c r="H100" s="67"/>
    </row>
    <row r="101" spans="2:8" ht="16" x14ac:dyDescent="0.2">
      <c r="B101" s="88"/>
      <c r="C101" s="50" t="s">
        <v>36</v>
      </c>
      <c r="D101" s="54">
        <v>0</v>
      </c>
      <c r="E101" s="54">
        <v>0</v>
      </c>
      <c r="F101" s="54">
        <v>21462.75</v>
      </c>
      <c r="G101" s="52">
        <f t="shared" si="14"/>
        <v>21462.75</v>
      </c>
      <c r="H101" s="67"/>
    </row>
    <row r="102" spans="2:8" x14ac:dyDescent="0.2">
      <c r="B102" s="88"/>
      <c r="C102" s="50" t="s">
        <v>37</v>
      </c>
      <c r="D102" s="54">
        <v>0</v>
      </c>
      <c r="E102" s="54">
        <v>0</v>
      </c>
      <c r="F102" s="54">
        <v>92252.39</v>
      </c>
      <c r="G102" s="52">
        <f t="shared" si="14"/>
        <v>92252.39</v>
      </c>
      <c r="H102" s="61"/>
    </row>
    <row r="103" spans="2:8" x14ac:dyDescent="0.2">
      <c r="B103" s="88"/>
      <c r="C103" s="50" t="s">
        <v>32</v>
      </c>
      <c r="D103" s="54">
        <v>0</v>
      </c>
      <c r="E103" s="54">
        <v>0</v>
      </c>
      <c r="F103" s="54">
        <v>7033</v>
      </c>
      <c r="G103" s="52">
        <f t="shared" si="14"/>
        <v>7033</v>
      </c>
      <c r="H103" s="61"/>
    </row>
    <row r="104" spans="2:8" x14ac:dyDescent="0.2">
      <c r="B104" s="88"/>
      <c r="C104" s="50" t="s">
        <v>33</v>
      </c>
      <c r="D104" s="54">
        <v>0</v>
      </c>
      <c r="E104" s="54">
        <v>0</v>
      </c>
      <c r="F104" s="54">
        <v>318428.08</v>
      </c>
      <c r="G104" s="52">
        <f t="shared" si="14"/>
        <v>318428.08</v>
      </c>
      <c r="H104" s="61"/>
    </row>
    <row r="105" spans="2:8" x14ac:dyDescent="0.2">
      <c r="B105" s="88"/>
      <c r="C105" s="50" t="s">
        <v>13</v>
      </c>
      <c r="D105" s="54">
        <v>60325.9</v>
      </c>
      <c r="E105" s="54">
        <v>0</v>
      </c>
      <c r="F105" s="54">
        <v>0</v>
      </c>
      <c r="G105" s="52">
        <f t="shared" si="14"/>
        <v>60325.9</v>
      </c>
      <c r="H105" s="61"/>
    </row>
    <row r="106" spans="2:8" x14ac:dyDescent="0.2">
      <c r="B106" s="88"/>
      <c r="C106" s="50" t="s">
        <v>24</v>
      </c>
      <c r="D106" s="54">
        <v>1500</v>
      </c>
      <c r="E106" s="54">
        <v>0</v>
      </c>
      <c r="F106" s="54">
        <v>0</v>
      </c>
      <c r="G106" s="52">
        <f t="shared" si="14"/>
        <v>1500</v>
      </c>
      <c r="H106" s="61"/>
    </row>
    <row r="107" spans="2:8" x14ac:dyDescent="0.2">
      <c r="B107" s="88"/>
      <c r="C107" s="50" t="s">
        <v>15</v>
      </c>
      <c r="D107" s="54">
        <v>0</v>
      </c>
      <c r="E107" s="54">
        <v>0</v>
      </c>
      <c r="F107" s="54">
        <v>79987.97</v>
      </c>
      <c r="G107" s="52">
        <f t="shared" si="14"/>
        <v>79987.97</v>
      </c>
      <c r="H107" s="61"/>
    </row>
    <row r="108" spans="2:8" x14ac:dyDescent="0.2">
      <c r="B108" s="88"/>
      <c r="C108" s="50" t="s">
        <v>40</v>
      </c>
      <c r="D108" s="54">
        <v>0</v>
      </c>
      <c r="E108" s="54">
        <v>0</v>
      </c>
      <c r="F108" s="54">
        <v>617438.49</v>
      </c>
      <c r="G108" s="52">
        <f t="shared" si="14"/>
        <v>617438.49</v>
      </c>
      <c r="H108" s="61"/>
    </row>
    <row r="109" spans="2:8" x14ac:dyDescent="0.2">
      <c r="B109" s="88"/>
      <c r="C109" s="50" t="s">
        <v>41</v>
      </c>
      <c r="D109" s="54">
        <v>0</v>
      </c>
      <c r="E109" s="54">
        <v>0</v>
      </c>
      <c r="F109" s="54">
        <v>161567.29</v>
      </c>
      <c r="G109" s="52">
        <f t="shared" si="14"/>
        <v>161567.29</v>
      </c>
      <c r="H109" s="55"/>
    </row>
    <row r="110" spans="2:8" x14ac:dyDescent="0.2">
      <c r="B110" s="88"/>
      <c r="C110" s="50" t="s">
        <v>43</v>
      </c>
      <c r="D110" s="54">
        <v>0</v>
      </c>
      <c r="E110" s="54">
        <v>0</v>
      </c>
      <c r="F110" s="54">
        <v>4645.3599999999997</v>
      </c>
      <c r="G110" s="52">
        <f t="shared" si="14"/>
        <v>4645.3599999999997</v>
      </c>
      <c r="H110" s="55"/>
    </row>
    <row r="111" spans="2:8" x14ac:dyDescent="0.2">
      <c r="B111" s="88"/>
      <c r="C111" s="50" t="s">
        <v>44</v>
      </c>
      <c r="D111" s="54">
        <v>0</v>
      </c>
      <c r="E111" s="54">
        <v>0</v>
      </c>
      <c r="F111" s="54">
        <v>284350</v>
      </c>
      <c r="G111" s="52">
        <f t="shared" si="14"/>
        <v>284350</v>
      </c>
      <c r="H111" s="55"/>
    </row>
    <row r="112" spans="2:8" x14ac:dyDescent="0.2">
      <c r="B112" s="88"/>
      <c r="C112" s="50" t="s">
        <v>45</v>
      </c>
      <c r="D112" s="54">
        <v>0</v>
      </c>
      <c r="E112" s="54">
        <v>0</v>
      </c>
      <c r="F112" s="54">
        <v>8647.25</v>
      </c>
      <c r="G112" s="52">
        <f t="shared" si="14"/>
        <v>8647.25</v>
      </c>
      <c r="H112" s="55"/>
    </row>
    <row r="113" spans="2:8" x14ac:dyDescent="0.2">
      <c r="B113" s="89"/>
      <c r="C113" s="56" t="s">
        <v>17</v>
      </c>
      <c r="D113" s="57">
        <f>SUM(D96:D112)</f>
        <v>152408.9</v>
      </c>
      <c r="E113" s="57">
        <f t="shared" ref="E113:F113" si="20">SUM(E96:E112)</f>
        <v>70431</v>
      </c>
      <c r="F113" s="57">
        <f t="shared" si="20"/>
        <v>1906575.7700000003</v>
      </c>
      <c r="G113" s="52">
        <f t="shared" si="14"/>
        <v>2129415.6700000004</v>
      </c>
      <c r="H113" s="58">
        <f>G113/$G$220</f>
        <v>0.18742665123554811</v>
      </c>
    </row>
    <row r="114" spans="2:8" x14ac:dyDescent="0.2">
      <c r="B114" s="90" t="s">
        <v>31</v>
      </c>
      <c r="C114" s="59" t="s">
        <v>26</v>
      </c>
      <c r="D114" s="54">
        <v>0</v>
      </c>
      <c r="E114" s="54">
        <v>44000</v>
      </c>
      <c r="F114" s="54">
        <v>0</v>
      </c>
      <c r="G114" s="52">
        <f t="shared" si="14"/>
        <v>44000</v>
      </c>
      <c r="H114" s="55"/>
    </row>
    <row r="115" spans="2:8" x14ac:dyDescent="0.2">
      <c r="B115" s="91"/>
      <c r="C115" s="50" t="s">
        <v>46</v>
      </c>
      <c r="D115" s="54">
        <v>221.67</v>
      </c>
      <c r="E115" s="54">
        <v>0</v>
      </c>
      <c r="F115" s="54">
        <v>500</v>
      </c>
      <c r="G115" s="52">
        <f t="shared" si="14"/>
        <v>721.67</v>
      </c>
      <c r="H115" s="55"/>
    </row>
    <row r="116" spans="2:8" x14ac:dyDescent="0.2">
      <c r="B116" s="92"/>
      <c r="C116" s="56" t="s">
        <v>17</v>
      </c>
      <c r="D116" s="57">
        <f>D114+D115</f>
        <v>221.67</v>
      </c>
      <c r="E116" s="57">
        <f t="shared" ref="E116:F116" si="21">E114+E115</f>
        <v>44000</v>
      </c>
      <c r="F116" s="57">
        <f t="shared" si="21"/>
        <v>500</v>
      </c>
      <c r="G116" s="52">
        <f t="shared" si="14"/>
        <v>44721.67</v>
      </c>
      <c r="H116" s="58">
        <f>G116/$G$220</f>
        <v>3.9363065482472346E-3</v>
      </c>
    </row>
    <row r="117" spans="2:8" x14ac:dyDescent="0.2">
      <c r="B117" s="84" t="s">
        <v>47</v>
      </c>
      <c r="C117" s="68" t="s">
        <v>48</v>
      </c>
      <c r="D117" s="54">
        <v>1104</v>
      </c>
      <c r="E117" s="54">
        <v>0</v>
      </c>
      <c r="F117" s="54">
        <v>0</v>
      </c>
      <c r="G117" s="52">
        <f t="shared" si="14"/>
        <v>1104</v>
      </c>
      <c r="H117" s="55"/>
    </row>
    <row r="118" spans="2:8" x14ac:dyDescent="0.2">
      <c r="B118" s="85"/>
      <c r="C118" s="56" t="s">
        <v>17</v>
      </c>
      <c r="D118" s="57">
        <f>D117</f>
        <v>1104</v>
      </c>
      <c r="E118" s="57">
        <f>E117</f>
        <v>0</v>
      </c>
      <c r="F118" s="57">
        <f>F117</f>
        <v>0</v>
      </c>
      <c r="G118" s="52">
        <f t="shared" si="14"/>
        <v>1104</v>
      </c>
      <c r="H118" s="58">
        <f>G118/$G$220</f>
        <v>9.7171738650746886E-5</v>
      </c>
    </row>
    <row r="119" spans="2:8" x14ac:dyDescent="0.2">
      <c r="B119" s="84" t="s">
        <v>48</v>
      </c>
      <c r="C119" s="68" t="s">
        <v>47</v>
      </c>
      <c r="D119" s="54">
        <v>302</v>
      </c>
      <c r="E119" s="54">
        <v>0</v>
      </c>
      <c r="F119" s="54">
        <v>0</v>
      </c>
      <c r="G119" s="52">
        <f t="shared" si="14"/>
        <v>302</v>
      </c>
      <c r="H119" s="55"/>
    </row>
    <row r="120" spans="2:8" x14ac:dyDescent="0.2">
      <c r="B120" s="85"/>
      <c r="C120" s="56" t="s">
        <v>17</v>
      </c>
      <c r="D120" s="57">
        <f>D119</f>
        <v>302</v>
      </c>
      <c r="E120" s="57">
        <f t="shared" ref="E120:F120" si="22">E119</f>
        <v>0</v>
      </c>
      <c r="F120" s="57">
        <f t="shared" si="22"/>
        <v>0</v>
      </c>
      <c r="G120" s="52">
        <f t="shared" si="14"/>
        <v>302</v>
      </c>
      <c r="H120" s="58">
        <f>G120/$G$220</f>
        <v>2.6581399522215182E-5</v>
      </c>
    </row>
    <row r="121" spans="2:8" x14ac:dyDescent="0.2">
      <c r="B121" s="84" t="s">
        <v>50</v>
      </c>
      <c r="C121" s="69" t="s">
        <v>40</v>
      </c>
      <c r="D121" s="54">
        <v>58</v>
      </c>
      <c r="E121" s="54">
        <v>0</v>
      </c>
      <c r="F121" s="54">
        <v>0</v>
      </c>
      <c r="G121" s="52">
        <f t="shared" si="14"/>
        <v>58</v>
      </c>
      <c r="H121" s="55"/>
    </row>
    <row r="122" spans="2:8" x14ac:dyDescent="0.2">
      <c r="B122" s="86"/>
      <c r="C122" s="69" t="s">
        <v>16</v>
      </c>
      <c r="D122" s="54">
        <v>40</v>
      </c>
      <c r="E122" s="54">
        <v>0</v>
      </c>
      <c r="F122" s="54">
        <v>0</v>
      </c>
      <c r="G122" s="52">
        <f t="shared" si="14"/>
        <v>40</v>
      </c>
      <c r="H122" s="55"/>
    </row>
    <row r="123" spans="2:8" x14ac:dyDescent="0.2">
      <c r="B123" s="85"/>
      <c r="C123" s="56" t="s">
        <v>17</v>
      </c>
      <c r="D123" s="57">
        <f>D121+D122</f>
        <v>98</v>
      </c>
      <c r="E123" s="57">
        <v>0</v>
      </c>
      <c r="F123" s="57">
        <v>0</v>
      </c>
      <c r="G123" s="52">
        <f t="shared" si="14"/>
        <v>98</v>
      </c>
      <c r="H123" s="58">
        <f>G123/$G$220</f>
        <v>8.6257521628380387E-6</v>
      </c>
    </row>
    <row r="124" spans="2:8" x14ac:dyDescent="0.2">
      <c r="B124" s="84" t="s">
        <v>51</v>
      </c>
      <c r="C124" s="59" t="s">
        <v>38</v>
      </c>
      <c r="D124" s="54">
        <v>820</v>
      </c>
      <c r="E124" s="54">
        <v>0</v>
      </c>
      <c r="F124" s="54">
        <v>0</v>
      </c>
      <c r="G124" s="52">
        <f t="shared" si="14"/>
        <v>820</v>
      </c>
      <c r="H124" s="55"/>
    </row>
    <row r="125" spans="2:8" x14ac:dyDescent="0.2">
      <c r="B125" s="85"/>
      <c r="C125" s="56" t="s">
        <v>17</v>
      </c>
      <c r="D125" s="57">
        <f>D124</f>
        <v>820</v>
      </c>
      <c r="E125" s="57">
        <f t="shared" ref="E125:F125" si="23">E124</f>
        <v>0</v>
      </c>
      <c r="F125" s="57">
        <f t="shared" si="23"/>
        <v>0</v>
      </c>
      <c r="G125" s="52">
        <f t="shared" si="14"/>
        <v>820</v>
      </c>
      <c r="H125" s="58">
        <f>G125/$G$220</f>
        <v>7.2174660954359105E-5</v>
      </c>
    </row>
    <row r="126" spans="2:8" x14ac:dyDescent="0.2">
      <c r="B126" s="84" t="s">
        <v>16</v>
      </c>
      <c r="C126" s="65" t="s">
        <v>13</v>
      </c>
      <c r="D126" s="54">
        <v>171</v>
      </c>
      <c r="E126" s="60">
        <v>0</v>
      </c>
      <c r="F126" s="60">
        <v>0</v>
      </c>
      <c r="G126" s="52">
        <f t="shared" si="14"/>
        <v>171</v>
      </c>
      <c r="H126" s="61"/>
    </row>
    <row r="127" spans="2:8" x14ac:dyDescent="0.2">
      <c r="B127" s="86"/>
      <c r="C127" s="65" t="s">
        <v>50</v>
      </c>
      <c r="D127" s="54">
        <v>145</v>
      </c>
      <c r="E127" s="60">
        <v>0</v>
      </c>
      <c r="F127" s="60">
        <v>0</v>
      </c>
      <c r="G127" s="52">
        <f t="shared" si="14"/>
        <v>145</v>
      </c>
      <c r="H127" s="61"/>
    </row>
    <row r="128" spans="2:8" x14ac:dyDescent="0.2">
      <c r="B128" s="86"/>
      <c r="C128" s="65" t="s">
        <v>40</v>
      </c>
      <c r="D128" s="54">
        <v>8428</v>
      </c>
      <c r="E128" s="60">
        <v>0</v>
      </c>
      <c r="F128" s="60">
        <v>0</v>
      </c>
      <c r="G128" s="52">
        <f t="shared" si="14"/>
        <v>8428</v>
      </c>
      <c r="H128" s="61"/>
    </row>
    <row r="129" spans="2:8" x14ac:dyDescent="0.2">
      <c r="B129" s="86"/>
      <c r="C129" s="65" t="s">
        <v>52</v>
      </c>
      <c r="D129" s="54">
        <v>3328</v>
      </c>
      <c r="E129" s="60">
        <v>0</v>
      </c>
      <c r="F129" s="60">
        <v>0</v>
      </c>
      <c r="G129" s="52">
        <f t="shared" si="14"/>
        <v>3328</v>
      </c>
      <c r="H129" s="61"/>
    </row>
    <row r="130" spans="2:8" x14ac:dyDescent="0.2">
      <c r="B130" s="86"/>
      <c r="C130" s="65" t="s">
        <v>53</v>
      </c>
      <c r="D130" s="54">
        <v>955</v>
      </c>
      <c r="E130" s="60">
        <v>0</v>
      </c>
      <c r="F130" s="60">
        <v>0</v>
      </c>
      <c r="G130" s="52">
        <f t="shared" si="14"/>
        <v>955</v>
      </c>
      <c r="H130" s="61"/>
    </row>
    <row r="131" spans="2:8" x14ac:dyDescent="0.2">
      <c r="B131" s="86"/>
      <c r="C131" s="65" t="s">
        <v>54</v>
      </c>
      <c r="D131" s="54">
        <v>2552</v>
      </c>
      <c r="E131" s="60">
        <v>0</v>
      </c>
      <c r="F131" s="60">
        <v>0</v>
      </c>
      <c r="G131" s="52">
        <f t="shared" si="14"/>
        <v>2552</v>
      </c>
      <c r="H131" s="61"/>
    </row>
    <row r="132" spans="2:8" x14ac:dyDescent="0.2">
      <c r="B132" s="86"/>
      <c r="C132" s="65" t="s">
        <v>55</v>
      </c>
      <c r="D132" s="54">
        <v>1060</v>
      </c>
      <c r="E132" s="60">
        <v>0</v>
      </c>
      <c r="F132" s="60">
        <v>0</v>
      </c>
      <c r="G132" s="52">
        <f t="shared" si="14"/>
        <v>1060</v>
      </c>
      <c r="H132" s="61"/>
    </row>
    <row r="133" spans="2:8" x14ac:dyDescent="0.2">
      <c r="B133" s="86"/>
      <c r="C133" s="65" t="s">
        <v>56</v>
      </c>
      <c r="D133" s="54">
        <v>780</v>
      </c>
      <c r="E133" s="60">
        <v>0</v>
      </c>
      <c r="F133" s="60">
        <v>0</v>
      </c>
      <c r="G133" s="52">
        <f t="shared" si="14"/>
        <v>780</v>
      </c>
      <c r="H133" s="61"/>
    </row>
    <row r="134" spans="2:8" x14ac:dyDescent="0.2">
      <c r="B134" s="86"/>
      <c r="C134" s="50" t="s">
        <v>41</v>
      </c>
      <c r="D134" s="54">
        <v>244018</v>
      </c>
      <c r="E134" s="54">
        <v>0</v>
      </c>
      <c r="F134" s="54">
        <v>0</v>
      </c>
      <c r="G134" s="52">
        <f t="shared" ref="G134:G197" si="24">SUM(D134:F134)</f>
        <v>244018</v>
      </c>
      <c r="H134" s="55"/>
    </row>
    <row r="135" spans="2:8" x14ac:dyDescent="0.2">
      <c r="B135" s="86"/>
      <c r="C135" s="50" t="s">
        <v>57</v>
      </c>
      <c r="D135" s="54">
        <v>246455</v>
      </c>
      <c r="E135" s="54">
        <v>0</v>
      </c>
      <c r="F135" s="54">
        <v>0</v>
      </c>
      <c r="G135" s="52">
        <f t="shared" si="24"/>
        <v>246455</v>
      </c>
      <c r="H135" s="55"/>
    </row>
    <row r="136" spans="2:8" x14ac:dyDescent="0.2">
      <c r="B136" s="86"/>
      <c r="C136" s="50" t="s">
        <v>43</v>
      </c>
      <c r="D136" s="54">
        <v>2809</v>
      </c>
      <c r="E136" s="54">
        <v>0</v>
      </c>
      <c r="F136" s="54">
        <v>0</v>
      </c>
      <c r="G136" s="52">
        <f t="shared" si="24"/>
        <v>2809</v>
      </c>
      <c r="H136" s="55"/>
    </row>
    <row r="137" spans="2:8" x14ac:dyDescent="0.2">
      <c r="B137" s="86"/>
      <c r="C137" s="50" t="s">
        <v>45</v>
      </c>
      <c r="D137" s="54">
        <v>371342.5</v>
      </c>
      <c r="E137" s="54">
        <v>0</v>
      </c>
      <c r="F137" s="54">
        <v>0</v>
      </c>
      <c r="G137" s="52">
        <f t="shared" si="24"/>
        <v>371342.5</v>
      </c>
      <c r="H137" s="55"/>
    </row>
    <row r="138" spans="2:8" x14ac:dyDescent="0.2">
      <c r="B138" s="85"/>
      <c r="C138" s="56" t="s">
        <v>17</v>
      </c>
      <c r="D138" s="70">
        <f>SUM(D126:D137)</f>
        <v>882043.5</v>
      </c>
      <c r="E138" s="70">
        <f t="shared" ref="E138:F138" si="25">SUM(E126:E137)</f>
        <v>0</v>
      </c>
      <c r="F138" s="70">
        <f t="shared" si="25"/>
        <v>0</v>
      </c>
      <c r="G138" s="52">
        <f t="shared" si="24"/>
        <v>882043.5</v>
      </c>
      <c r="H138" s="58">
        <f>G138/$G$220</f>
        <v>7.7635598243288098E-2</v>
      </c>
    </row>
    <row r="139" spans="2:8" x14ac:dyDescent="0.2">
      <c r="B139" s="84" t="s">
        <v>40</v>
      </c>
      <c r="C139" s="50" t="s">
        <v>16</v>
      </c>
      <c r="D139" s="54">
        <v>33914</v>
      </c>
      <c r="E139" s="54">
        <v>0</v>
      </c>
      <c r="F139" s="54">
        <v>0</v>
      </c>
      <c r="G139" s="52">
        <f t="shared" si="24"/>
        <v>33914</v>
      </c>
      <c r="H139" s="55"/>
    </row>
    <row r="140" spans="2:8" x14ac:dyDescent="0.2">
      <c r="B140" s="86"/>
      <c r="C140" s="50" t="s">
        <v>55</v>
      </c>
      <c r="D140" s="54">
        <v>559</v>
      </c>
      <c r="E140" s="54">
        <v>0</v>
      </c>
      <c r="F140" s="54">
        <v>0</v>
      </c>
      <c r="G140" s="52">
        <f t="shared" si="24"/>
        <v>559</v>
      </c>
      <c r="H140" s="55"/>
    </row>
    <row r="141" spans="2:8" x14ac:dyDescent="0.2">
      <c r="B141" s="86"/>
      <c r="C141" s="50" t="s">
        <v>56</v>
      </c>
      <c r="D141" s="54">
        <v>738</v>
      </c>
      <c r="E141" s="54">
        <v>0</v>
      </c>
      <c r="F141" s="54">
        <v>0</v>
      </c>
      <c r="G141" s="52">
        <f t="shared" si="24"/>
        <v>738</v>
      </c>
      <c r="H141" s="55"/>
    </row>
    <row r="142" spans="2:8" x14ac:dyDescent="0.2">
      <c r="B142" s="86"/>
      <c r="C142" s="50" t="s">
        <v>57</v>
      </c>
      <c r="D142" s="54">
        <v>110</v>
      </c>
      <c r="E142" s="54">
        <v>0</v>
      </c>
      <c r="F142" s="54">
        <v>0</v>
      </c>
      <c r="G142" s="52">
        <f t="shared" si="24"/>
        <v>110</v>
      </c>
      <c r="H142" s="55"/>
    </row>
    <row r="143" spans="2:8" x14ac:dyDescent="0.2">
      <c r="B143" s="86"/>
      <c r="C143" s="50" t="s">
        <v>43</v>
      </c>
      <c r="D143" s="54">
        <v>30</v>
      </c>
      <c r="E143" s="54">
        <v>0</v>
      </c>
      <c r="F143" s="54">
        <v>0</v>
      </c>
      <c r="G143" s="52">
        <f t="shared" si="24"/>
        <v>30</v>
      </c>
      <c r="H143" s="55"/>
    </row>
    <row r="144" spans="2:8" x14ac:dyDescent="0.2">
      <c r="B144" s="86"/>
      <c r="C144" s="50" t="s">
        <v>45</v>
      </c>
      <c r="D144" s="54">
        <v>131775</v>
      </c>
      <c r="E144" s="54">
        <v>0</v>
      </c>
      <c r="F144" s="54">
        <v>0</v>
      </c>
      <c r="G144" s="52">
        <f t="shared" si="24"/>
        <v>131775</v>
      </c>
      <c r="H144" s="55"/>
    </row>
    <row r="145" spans="2:8" x14ac:dyDescent="0.2">
      <c r="B145" s="85"/>
      <c r="C145" s="56" t="s">
        <v>17</v>
      </c>
      <c r="D145" s="70">
        <f>SUM(D139:D144)</f>
        <v>167126</v>
      </c>
      <c r="E145" s="70">
        <f t="shared" ref="E145:F145" si="26">SUM(E139:E144)</f>
        <v>0</v>
      </c>
      <c r="F145" s="70">
        <f t="shared" si="26"/>
        <v>0</v>
      </c>
      <c r="G145" s="52">
        <f t="shared" si="24"/>
        <v>167126</v>
      </c>
      <c r="H145" s="58">
        <f>G145/$G$220</f>
        <v>1.4710076081290512E-2</v>
      </c>
    </row>
    <row r="146" spans="2:8" x14ac:dyDescent="0.2">
      <c r="B146" s="84" t="s">
        <v>52</v>
      </c>
      <c r="C146" s="59" t="s">
        <v>16</v>
      </c>
      <c r="D146" s="71">
        <v>180</v>
      </c>
      <c r="E146" s="71">
        <v>0</v>
      </c>
      <c r="F146" s="71">
        <v>0</v>
      </c>
      <c r="G146" s="52">
        <f t="shared" si="24"/>
        <v>180</v>
      </c>
      <c r="H146" s="55"/>
    </row>
    <row r="147" spans="2:8" x14ac:dyDescent="0.2">
      <c r="B147" s="85"/>
      <c r="C147" s="56" t="s">
        <v>17</v>
      </c>
      <c r="D147" s="70">
        <f>D146</f>
        <v>180</v>
      </c>
      <c r="E147" s="70">
        <f>E146</f>
        <v>0</v>
      </c>
      <c r="F147" s="70">
        <f>F146</f>
        <v>0</v>
      </c>
      <c r="G147" s="52">
        <f t="shared" si="24"/>
        <v>180</v>
      </c>
      <c r="H147" s="58">
        <f>G147/$G$220</f>
        <v>1.5843218258273949E-5</v>
      </c>
    </row>
    <row r="148" spans="2:8" x14ac:dyDescent="0.2">
      <c r="B148" s="84" t="s">
        <v>58</v>
      </c>
      <c r="C148" s="59" t="s">
        <v>40</v>
      </c>
      <c r="D148" s="71">
        <v>132</v>
      </c>
      <c r="E148" s="71">
        <v>0</v>
      </c>
      <c r="F148" s="71">
        <v>0</v>
      </c>
      <c r="G148" s="52">
        <f t="shared" si="24"/>
        <v>132</v>
      </c>
      <c r="H148" s="55"/>
    </row>
    <row r="149" spans="2:8" x14ac:dyDescent="0.2">
      <c r="B149" s="86"/>
      <c r="C149" s="59" t="s">
        <v>16</v>
      </c>
      <c r="D149" s="71">
        <v>85</v>
      </c>
      <c r="E149" s="71">
        <v>0</v>
      </c>
      <c r="F149" s="71">
        <v>0</v>
      </c>
      <c r="G149" s="52">
        <f t="shared" si="24"/>
        <v>85</v>
      </c>
      <c r="H149" s="55"/>
    </row>
    <row r="150" spans="2:8" x14ac:dyDescent="0.2">
      <c r="B150" s="85"/>
      <c r="C150" s="56" t="s">
        <v>17</v>
      </c>
      <c r="D150" s="70">
        <f>D148+D149</f>
        <v>217</v>
      </c>
      <c r="E150" s="70">
        <f t="shared" ref="E150:F150" si="27">E148+E149</f>
        <v>0</v>
      </c>
      <c r="F150" s="70">
        <f t="shared" si="27"/>
        <v>0</v>
      </c>
      <c r="G150" s="52">
        <f t="shared" si="24"/>
        <v>217</v>
      </c>
      <c r="H150" s="58">
        <f>G150/$G$220</f>
        <v>1.9099879789141372E-5</v>
      </c>
    </row>
    <row r="151" spans="2:8" x14ac:dyDescent="0.2">
      <c r="B151" s="84" t="s">
        <v>53</v>
      </c>
      <c r="C151" s="50" t="s">
        <v>16</v>
      </c>
      <c r="D151" s="54">
        <v>152</v>
      </c>
      <c r="E151" s="54">
        <v>0</v>
      </c>
      <c r="F151" s="54">
        <v>0</v>
      </c>
      <c r="G151" s="52">
        <f t="shared" si="24"/>
        <v>152</v>
      </c>
      <c r="H151" s="55"/>
    </row>
    <row r="152" spans="2:8" x14ac:dyDescent="0.2">
      <c r="B152" s="86"/>
      <c r="C152" s="50" t="s">
        <v>40</v>
      </c>
      <c r="D152" s="54">
        <v>333</v>
      </c>
      <c r="E152" s="54">
        <v>0</v>
      </c>
      <c r="F152" s="54">
        <v>0</v>
      </c>
      <c r="G152" s="52">
        <f t="shared" si="24"/>
        <v>333</v>
      </c>
      <c r="H152" s="55"/>
    </row>
    <row r="153" spans="2:8" x14ac:dyDescent="0.2">
      <c r="B153" s="86"/>
      <c r="C153" s="50" t="s">
        <v>45</v>
      </c>
      <c r="D153" s="54">
        <v>185766</v>
      </c>
      <c r="E153" s="54">
        <v>0</v>
      </c>
      <c r="F153" s="54">
        <v>0</v>
      </c>
      <c r="G153" s="52">
        <f t="shared" si="24"/>
        <v>185766</v>
      </c>
      <c r="H153" s="55"/>
    </row>
    <row r="154" spans="2:8" x14ac:dyDescent="0.2">
      <c r="B154" s="85"/>
      <c r="C154" s="56" t="s">
        <v>17</v>
      </c>
      <c r="D154" s="57">
        <f>D153+D152+D151</f>
        <v>186251</v>
      </c>
      <c r="E154" s="57">
        <f t="shared" ref="E154:F154" si="28">E153+E152+E151</f>
        <v>0</v>
      </c>
      <c r="F154" s="57">
        <f t="shared" si="28"/>
        <v>0</v>
      </c>
      <c r="G154" s="52">
        <f t="shared" si="24"/>
        <v>186251</v>
      </c>
      <c r="H154" s="58">
        <f>G154/$G$220</f>
        <v>1.6393418021232117E-2</v>
      </c>
    </row>
    <row r="155" spans="2:8" x14ac:dyDescent="0.2">
      <c r="B155" s="84" t="s">
        <v>59</v>
      </c>
      <c r="C155" s="61" t="s">
        <v>40</v>
      </c>
      <c r="D155" s="54">
        <v>230</v>
      </c>
      <c r="E155" s="54">
        <v>0</v>
      </c>
      <c r="F155" s="54">
        <v>0</v>
      </c>
      <c r="G155" s="52">
        <f t="shared" si="24"/>
        <v>230</v>
      </c>
      <c r="H155" s="55"/>
    </row>
    <row r="156" spans="2:8" x14ac:dyDescent="0.2">
      <c r="B156" s="86"/>
      <c r="C156" s="68" t="s">
        <v>16</v>
      </c>
      <c r="D156" s="54">
        <v>335</v>
      </c>
      <c r="E156" s="54">
        <v>0</v>
      </c>
      <c r="F156" s="54">
        <v>0</v>
      </c>
      <c r="G156" s="52">
        <f t="shared" si="24"/>
        <v>335</v>
      </c>
      <c r="H156" s="55"/>
    </row>
    <row r="157" spans="2:8" x14ac:dyDescent="0.2">
      <c r="B157" s="86"/>
      <c r="C157" s="61" t="s">
        <v>45</v>
      </c>
      <c r="D157" s="54">
        <v>646</v>
      </c>
      <c r="E157" s="54">
        <v>0</v>
      </c>
      <c r="F157" s="54">
        <v>0</v>
      </c>
      <c r="G157" s="52">
        <f t="shared" si="24"/>
        <v>646</v>
      </c>
      <c r="H157" s="55"/>
    </row>
    <row r="158" spans="2:8" x14ac:dyDescent="0.2">
      <c r="B158" s="85"/>
      <c r="C158" s="56" t="s">
        <v>17</v>
      </c>
      <c r="D158" s="57">
        <f>D155+D156+D157</f>
        <v>1211</v>
      </c>
      <c r="E158" s="57">
        <f t="shared" ref="E158:F158" si="29">E155+E156+E157</f>
        <v>0</v>
      </c>
      <c r="F158" s="57">
        <f t="shared" si="29"/>
        <v>0</v>
      </c>
      <c r="G158" s="52">
        <f t="shared" si="24"/>
        <v>1211</v>
      </c>
      <c r="H158" s="58">
        <f>G158/$G$220</f>
        <v>1.0658965172649862E-4</v>
      </c>
    </row>
    <row r="159" spans="2:8" x14ac:dyDescent="0.2">
      <c r="B159" s="84" t="s">
        <v>55</v>
      </c>
      <c r="C159" s="50" t="s">
        <v>16</v>
      </c>
      <c r="D159" s="54">
        <v>1384.2</v>
      </c>
      <c r="E159" s="60">
        <v>0</v>
      </c>
      <c r="F159" s="60">
        <v>0</v>
      </c>
      <c r="G159" s="52">
        <f t="shared" si="24"/>
        <v>1384.2</v>
      </c>
      <c r="H159" s="55"/>
    </row>
    <row r="160" spans="2:8" x14ac:dyDescent="0.2">
      <c r="B160" s="86"/>
      <c r="C160" s="50" t="s">
        <v>40</v>
      </c>
      <c r="D160" s="54">
        <v>25199.97</v>
      </c>
      <c r="E160" s="60">
        <v>0</v>
      </c>
      <c r="F160" s="60">
        <v>0</v>
      </c>
      <c r="G160" s="52">
        <f t="shared" si="24"/>
        <v>25199.97</v>
      </c>
      <c r="H160" s="55"/>
    </row>
    <row r="161" spans="2:8" x14ac:dyDescent="0.2">
      <c r="B161" s="86"/>
      <c r="C161" s="50" t="s">
        <v>45</v>
      </c>
      <c r="D161" s="54">
        <v>126403</v>
      </c>
      <c r="E161" s="54">
        <v>0</v>
      </c>
      <c r="F161" s="54">
        <v>0</v>
      </c>
      <c r="G161" s="52">
        <f t="shared" si="24"/>
        <v>126403</v>
      </c>
      <c r="H161" s="55"/>
    </row>
    <row r="162" spans="2:8" x14ac:dyDescent="0.2">
      <c r="B162" s="85"/>
      <c r="C162" s="56" t="s">
        <v>17</v>
      </c>
      <c r="D162" s="57">
        <f>D159+D160+D161</f>
        <v>152987.17000000001</v>
      </c>
      <c r="E162" s="57">
        <f t="shared" ref="E162:F162" si="30">E159+E160+E161</f>
        <v>0</v>
      </c>
      <c r="F162" s="57">
        <f t="shared" si="30"/>
        <v>0</v>
      </c>
      <c r="G162" s="52">
        <f t="shared" si="24"/>
        <v>152987.17000000001</v>
      </c>
      <c r="H162" s="58">
        <f>G162/$G$220</f>
        <v>1.3465606250142559E-2</v>
      </c>
    </row>
    <row r="163" spans="2:8" x14ac:dyDescent="0.2">
      <c r="B163" s="84" t="s">
        <v>54</v>
      </c>
      <c r="C163" s="50" t="s">
        <v>16</v>
      </c>
      <c r="D163" s="54">
        <v>1845</v>
      </c>
      <c r="E163" s="54">
        <v>0</v>
      </c>
      <c r="F163" s="54">
        <v>0</v>
      </c>
      <c r="G163" s="52">
        <f t="shared" si="24"/>
        <v>1845</v>
      </c>
      <c r="H163" s="55"/>
    </row>
    <row r="164" spans="2:8" x14ac:dyDescent="0.2">
      <c r="B164" s="86"/>
      <c r="C164" s="50" t="s">
        <v>45</v>
      </c>
      <c r="D164" s="54">
        <v>99797</v>
      </c>
      <c r="E164" s="54">
        <v>0</v>
      </c>
      <c r="F164" s="54">
        <v>0</v>
      </c>
      <c r="G164" s="52">
        <f t="shared" si="24"/>
        <v>99797</v>
      </c>
      <c r="H164" s="55"/>
    </row>
    <row r="165" spans="2:8" x14ac:dyDescent="0.2">
      <c r="B165" s="85"/>
      <c r="C165" s="56" t="s">
        <v>17</v>
      </c>
      <c r="D165" s="57">
        <f>D163+D164</f>
        <v>101642</v>
      </c>
      <c r="E165" s="57">
        <f t="shared" ref="E165:F165" si="31">E163+E164</f>
        <v>0</v>
      </c>
      <c r="F165" s="57">
        <f t="shared" si="31"/>
        <v>0</v>
      </c>
      <c r="G165" s="52">
        <f t="shared" si="24"/>
        <v>101642</v>
      </c>
      <c r="H165" s="58">
        <f>G165/$G$220</f>
        <v>8.9463132789304491E-3</v>
      </c>
    </row>
    <row r="166" spans="2:8" x14ac:dyDescent="0.2">
      <c r="B166" s="84" t="s">
        <v>60</v>
      </c>
      <c r="C166" s="50" t="s">
        <v>40</v>
      </c>
      <c r="D166" s="54">
        <v>46</v>
      </c>
      <c r="E166" s="54">
        <v>0</v>
      </c>
      <c r="F166" s="54">
        <v>0</v>
      </c>
      <c r="G166" s="52">
        <f t="shared" si="24"/>
        <v>46</v>
      </c>
      <c r="H166" s="55"/>
    </row>
    <row r="167" spans="2:8" x14ac:dyDescent="0.2">
      <c r="B167" s="86"/>
      <c r="C167" s="50" t="s">
        <v>45</v>
      </c>
      <c r="D167" s="54">
        <v>83996</v>
      </c>
      <c r="E167" s="54">
        <v>0</v>
      </c>
      <c r="F167" s="54">
        <v>0</v>
      </c>
      <c r="G167" s="52">
        <f t="shared" si="24"/>
        <v>83996</v>
      </c>
      <c r="H167" s="55"/>
    </row>
    <row r="168" spans="2:8" x14ac:dyDescent="0.2">
      <c r="B168" s="85"/>
      <c r="C168" s="56" t="s">
        <v>17</v>
      </c>
      <c r="D168" s="57">
        <f>D166+D167</f>
        <v>84042</v>
      </c>
      <c r="E168" s="57">
        <f t="shared" ref="E168:F168" si="32">E166+E167</f>
        <v>0</v>
      </c>
      <c r="F168" s="57">
        <f t="shared" si="32"/>
        <v>0</v>
      </c>
      <c r="G168" s="52">
        <f t="shared" si="24"/>
        <v>84042</v>
      </c>
      <c r="H168" s="58">
        <f>G168/$G$220</f>
        <v>7.3971986047881065E-3</v>
      </c>
    </row>
    <row r="169" spans="2:8" x14ac:dyDescent="0.2">
      <c r="B169" s="84" t="s">
        <v>61</v>
      </c>
      <c r="C169" s="50" t="s">
        <v>45</v>
      </c>
      <c r="D169" s="54">
        <v>71842</v>
      </c>
      <c r="E169" s="60">
        <v>0</v>
      </c>
      <c r="F169" s="60">
        <v>0</v>
      </c>
      <c r="G169" s="52">
        <f t="shared" si="24"/>
        <v>71842</v>
      </c>
      <c r="H169" s="55"/>
    </row>
    <row r="170" spans="2:8" x14ac:dyDescent="0.2">
      <c r="B170" s="85"/>
      <c r="C170" s="56" t="s">
        <v>17</v>
      </c>
      <c r="D170" s="57">
        <f>D169</f>
        <v>71842</v>
      </c>
      <c r="E170" s="57">
        <f t="shared" ref="E170:F170" si="33">E169</f>
        <v>0</v>
      </c>
      <c r="F170" s="57">
        <f t="shared" si="33"/>
        <v>0</v>
      </c>
      <c r="G170" s="52">
        <f t="shared" si="24"/>
        <v>71842</v>
      </c>
      <c r="H170" s="58">
        <f>G170/$G$220</f>
        <v>6.3233804783939833E-3</v>
      </c>
    </row>
    <row r="171" spans="2:8" x14ac:dyDescent="0.2">
      <c r="B171" s="84" t="s">
        <v>62</v>
      </c>
      <c r="C171" s="50" t="s">
        <v>45</v>
      </c>
      <c r="D171" s="54">
        <v>2391.11</v>
      </c>
      <c r="E171" s="54">
        <v>0</v>
      </c>
      <c r="F171" s="54">
        <v>0</v>
      </c>
      <c r="G171" s="52">
        <f t="shared" si="24"/>
        <v>2391.11</v>
      </c>
      <c r="H171" s="55"/>
    </row>
    <row r="172" spans="2:8" x14ac:dyDescent="0.2">
      <c r="B172" s="85"/>
      <c r="C172" s="56" t="s">
        <v>17</v>
      </c>
      <c r="D172" s="57">
        <f>D171</f>
        <v>2391.11</v>
      </c>
      <c r="E172" s="57">
        <f t="shared" ref="E172:F172" si="34">E171</f>
        <v>0</v>
      </c>
      <c r="F172" s="57">
        <f t="shared" si="34"/>
        <v>0</v>
      </c>
      <c r="G172" s="52">
        <f t="shared" si="24"/>
        <v>2391.11</v>
      </c>
      <c r="H172" s="58">
        <f>G172/$G$220</f>
        <v>2.1046043116411902E-4</v>
      </c>
    </row>
    <row r="173" spans="2:8" x14ac:dyDescent="0.2">
      <c r="B173" s="84" t="s">
        <v>56</v>
      </c>
      <c r="C173" s="50" t="s">
        <v>45</v>
      </c>
      <c r="D173" s="54">
        <v>76515</v>
      </c>
      <c r="E173" s="54">
        <v>0</v>
      </c>
      <c r="F173" s="54">
        <v>0</v>
      </c>
      <c r="G173" s="52">
        <f t="shared" si="24"/>
        <v>76515</v>
      </c>
      <c r="H173" s="55"/>
    </row>
    <row r="174" spans="2:8" x14ac:dyDescent="0.2">
      <c r="B174" s="85"/>
      <c r="C174" s="56" t="s">
        <v>17</v>
      </c>
      <c r="D174" s="57">
        <f>D173</f>
        <v>76515</v>
      </c>
      <c r="E174" s="57">
        <f t="shared" ref="E174:F174" si="35">E173</f>
        <v>0</v>
      </c>
      <c r="F174" s="57">
        <f t="shared" si="35"/>
        <v>0</v>
      </c>
      <c r="G174" s="52">
        <f t="shared" si="24"/>
        <v>76515</v>
      </c>
      <c r="H174" s="58">
        <f>G174/$G$220</f>
        <v>6.7346880279546177E-3</v>
      </c>
    </row>
    <row r="175" spans="2:8" x14ac:dyDescent="0.2">
      <c r="B175" s="84" t="s">
        <v>41</v>
      </c>
      <c r="C175" s="68" t="s">
        <v>13</v>
      </c>
      <c r="D175" s="54">
        <v>7170</v>
      </c>
      <c r="E175" s="54">
        <v>0</v>
      </c>
      <c r="F175" s="54">
        <v>0</v>
      </c>
      <c r="G175" s="52">
        <f t="shared" si="24"/>
        <v>7170</v>
      </c>
      <c r="H175" s="72"/>
    </row>
    <row r="176" spans="2:8" x14ac:dyDescent="0.2">
      <c r="B176" s="86"/>
      <c r="C176" s="50" t="s">
        <v>24</v>
      </c>
      <c r="D176" s="54">
        <v>3037.6</v>
      </c>
      <c r="E176" s="54">
        <v>0</v>
      </c>
      <c r="F176" s="54">
        <v>0</v>
      </c>
      <c r="G176" s="52">
        <f t="shared" si="24"/>
        <v>3037.6</v>
      </c>
      <c r="H176" s="72"/>
    </row>
    <row r="177" spans="2:8" x14ac:dyDescent="0.2">
      <c r="B177" s="86"/>
      <c r="C177" s="50" t="s">
        <v>16</v>
      </c>
      <c r="D177" s="54">
        <v>151602</v>
      </c>
      <c r="E177" s="54">
        <v>0</v>
      </c>
      <c r="F177" s="54">
        <v>0</v>
      </c>
      <c r="G177" s="52">
        <f t="shared" si="24"/>
        <v>151602</v>
      </c>
      <c r="H177" s="72"/>
    </row>
    <row r="178" spans="2:8" x14ac:dyDescent="0.2">
      <c r="B178" s="86"/>
      <c r="C178" s="50" t="s">
        <v>40</v>
      </c>
      <c r="D178" s="54">
        <v>1943</v>
      </c>
      <c r="E178" s="54">
        <v>0</v>
      </c>
      <c r="F178" s="54">
        <v>0</v>
      </c>
      <c r="G178" s="52">
        <f t="shared" si="24"/>
        <v>1943</v>
      </c>
      <c r="H178" s="72"/>
    </row>
    <row r="179" spans="2:8" x14ac:dyDescent="0.2">
      <c r="B179" s="86"/>
      <c r="C179" s="50" t="s">
        <v>62</v>
      </c>
      <c r="D179" s="54">
        <v>4672.7</v>
      </c>
      <c r="E179" s="54">
        <v>0</v>
      </c>
      <c r="F179" s="54">
        <v>0</v>
      </c>
      <c r="G179" s="52">
        <f t="shared" si="24"/>
        <v>4672.7</v>
      </c>
      <c r="H179" s="72"/>
    </row>
    <row r="180" spans="2:8" x14ac:dyDescent="0.2">
      <c r="B180" s="85"/>
      <c r="C180" s="56" t="s">
        <v>17</v>
      </c>
      <c r="D180" s="57">
        <f>SUM(D175:D179)</f>
        <v>168425.30000000002</v>
      </c>
      <c r="E180" s="57">
        <f t="shared" ref="E180:F180" si="36">SUM(E175:E179)</f>
        <v>0</v>
      </c>
      <c r="F180" s="57">
        <f t="shared" si="36"/>
        <v>0</v>
      </c>
      <c r="G180" s="52">
        <f t="shared" si="24"/>
        <v>168425.30000000002</v>
      </c>
      <c r="H180" s="58">
        <f>G180/$G$220</f>
        <v>1.4824437711751487E-2</v>
      </c>
    </row>
    <row r="181" spans="2:8" x14ac:dyDescent="0.2">
      <c r="B181" s="84" t="s">
        <v>63</v>
      </c>
      <c r="C181" s="50" t="s">
        <v>45</v>
      </c>
      <c r="D181" s="54">
        <v>21335</v>
      </c>
      <c r="E181" s="54">
        <v>0</v>
      </c>
      <c r="F181" s="54">
        <v>0</v>
      </c>
      <c r="G181" s="52">
        <f t="shared" si="24"/>
        <v>21335</v>
      </c>
      <c r="H181" s="55"/>
    </row>
    <row r="182" spans="2:8" x14ac:dyDescent="0.2">
      <c r="B182" s="85"/>
      <c r="C182" s="56" t="s">
        <v>17</v>
      </c>
      <c r="D182" s="57">
        <f>D181</f>
        <v>21335</v>
      </c>
      <c r="E182" s="57">
        <f t="shared" ref="E182:F182" si="37">E181</f>
        <v>0</v>
      </c>
      <c r="F182" s="57">
        <f t="shared" si="37"/>
        <v>0</v>
      </c>
      <c r="G182" s="52">
        <f t="shared" si="24"/>
        <v>21335</v>
      </c>
      <c r="H182" s="58">
        <f>G182/$G$220</f>
        <v>1.877861453001526E-3</v>
      </c>
    </row>
    <row r="183" spans="2:8" x14ac:dyDescent="0.2">
      <c r="B183" s="84" t="s">
        <v>57</v>
      </c>
      <c r="C183" s="50" t="s">
        <v>16</v>
      </c>
      <c r="D183" s="54">
        <v>132028</v>
      </c>
      <c r="E183" s="60">
        <v>0</v>
      </c>
      <c r="F183" s="60">
        <v>0</v>
      </c>
      <c r="G183" s="52">
        <f t="shared" si="24"/>
        <v>132028</v>
      </c>
      <c r="H183" s="55"/>
    </row>
    <row r="184" spans="2:8" x14ac:dyDescent="0.2">
      <c r="B184" s="86"/>
      <c r="C184" s="50" t="s">
        <v>43</v>
      </c>
      <c r="D184" s="54">
        <v>1571</v>
      </c>
      <c r="E184" s="60"/>
      <c r="F184" s="60"/>
      <c r="G184" s="52">
        <f t="shared" si="24"/>
        <v>1571</v>
      </c>
      <c r="H184" s="55"/>
    </row>
    <row r="185" spans="2:8" x14ac:dyDescent="0.2">
      <c r="B185" s="86"/>
      <c r="C185" s="50" t="s">
        <v>45</v>
      </c>
      <c r="D185" s="54">
        <v>22419</v>
      </c>
      <c r="E185" s="54">
        <v>0</v>
      </c>
      <c r="F185" s="54">
        <v>0</v>
      </c>
      <c r="G185" s="52">
        <f t="shared" si="24"/>
        <v>22419</v>
      </c>
      <c r="H185" s="55"/>
    </row>
    <row r="186" spans="2:8" x14ac:dyDescent="0.2">
      <c r="B186" s="85"/>
      <c r="C186" s="56" t="s">
        <v>17</v>
      </c>
      <c r="D186" s="57">
        <f>SUM(D183:D185)</f>
        <v>156018</v>
      </c>
      <c r="E186" s="57">
        <f t="shared" ref="E186:F186" si="38">SUM(E183:E185)</f>
        <v>0</v>
      </c>
      <c r="F186" s="57">
        <f t="shared" si="38"/>
        <v>0</v>
      </c>
      <c r="G186" s="52">
        <f t="shared" si="24"/>
        <v>156018</v>
      </c>
      <c r="H186" s="58">
        <f>G186/$G$220</f>
        <v>1.3732373478996583E-2</v>
      </c>
    </row>
    <row r="187" spans="2:8" x14ac:dyDescent="0.2">
      <c r="B187" s="84" t="s">
        <v>46</v>
      </c>
      <c r="C187" s="50" t="s">
        <v>31</v>
      </c>
      <c r="D187" s="54">
        <v>0</v>
      </c>
      <c r="E187" s="54">
        <v>456982</v>
      </c>
      <c r="F187" s="54">
        <v>0</v>
      </c>
      <c r="G187" s="52">
        <f t="shared" si="24"/>
        <v>456982</v>
      </c>
      <c r="H187" s="55"/>
    </row>
    <row r="188" spans="2:8" x14ac:dyDescent="0.2">
      <c r="B188" s="85"/>
      <c r="C188" s="56" t="s">
        <v>17</v>
      </c>
      <c r="D188" s="57">
        <f>D187</f>
        <v>0</v>
      </c>
      <c r="E188" s="57">
        <f t="shared" ref="E188:F188" si="39">E187</f>
        <v>456982</v>
      </c>
      <c r="F188" s="57">
        <f t="shared" si="39"/>
        <v>0</v>
      </c>
      <c r="G188" s="52">
        <f t="shared" si="24"/>
        <v>456982</v>
      </c>
      <c r="H188" s="58">
        <f>G188/$G$220</f>
        <v>4.0222586478347477E-2</v>
      </c>
    </row>
    <row r="189" spans="2:8" x14ac:dyDescent="0.2">
      <c r="B189" s="84" t="s">
        <v>43</v>
      </c>
      <c r="C189" s="50" t="s">
        <v>13</v>
      </c>
      <c r="D189" s="54">
        <v>13649</v>
      </c>
      <c r="E189" s="54">
        <v>0</v>
      </c>
      <c r="F189" s="54">
        <v>0</v>
      </c>
      <c r="G189" s="52">
        <f t="shared" si="24"/>
        <v>13649</v>
      </c>
      <c r="H189" s="55"/>
    </row>
    <row r="190" spans="2:8" x14ac:dyDescent="0.2">
      <c r="B190" s="86"/>
      <c r="C190" s="50" t="s">
        <v>24</v>
      </c>
      <c r="D190" s="54">
        <v>6348</v>
      </c>
      <c r="E190" s="54">
        <v>0</v>
      </c>
      <c r="F190" s="54">
        <v>0</v>
      </c>
      <c r="G190" s="52">
        <f t="shared" si="24"/>
        <v>6348</v>
      </c>
      <c r="H190" s="55"/>
    </row>
    <row r="191" spans="2:8" x14ac:dyDescent="0.2">
      <c r="B191" s="86"/>
      <c r="C191" s="61" t="s">
        <v>16</v>
      </c>
      <c r="D191" s="54">
        <v>2930</v>
      </c>
      <c r="E191" s="54">
        <v>0</v>
      </c>
      <c r="F191" s="54">
        <v>0</v>
      </c>
      <c r="G191" s="52">
        <f t="shared" si="24"/>
        <v>2930</v>
      </c>
      <c r="H191" s="55"/>
    </row>
    <row r="192" spans="2:8" x14ac:dyDescent="0.2">
      <c r="B192" s="86"/>
      <c r="C192" s="61" t="s">
        <v>57</v>
      </c>
      <c r="D192" s="54">
        <v>1380</v>
      </c>
      <c r="E192" s="54">
        <v>0</v>
      </c>
      <c r="F192" s="54">
        <v>0</v>
      </c>
      <c r="G192" s="52">
        <f t="shared" si="24"/>
        <v>1380</v>
      </c>
      <c r="H192" s="55"/>
    </row>
    <row r="193" spans="2:8" x14ac:dyDescent="0.2">
      <c r="B193" s="86"/>
      <c r="C193" s="50" t="s">
        <v>64</v>
      </c>
      <c r="D193" s="54">
        <v>14181</v>
      </c>
      <c r="E193" s="54">
        <v>0</v>
      </c>
      <c r="F193" s="54">
        <v>0</v>
      </c>
      <c r="G193" s="52">
        <f t="shared" si="24"/>
        <v>14181</v>
      </c>
      <c r="H193" s="55"/>
    </row>
    <row r="194" spans="2:8" x14ac:dyDescent="0.2">
      <c r="B194" s="86"/>
      <c r="C194" s="66" t="s">
        <v>45</v>
      </c>
      <c r="D194" s="54">
        <v>4692</v>
      </c>
      <c r="E194" s="54">
        <v>0</v>
      </c>
      <c r="F194" s="54">
        <v>0</v>
      </c>
      <c r="G194" s="52">
        <f t="shared" si="24"/>
        <v>4692</v>
      </c>
      <c r="H194" s="55"/>
    </row>
    <row r="195" spans="2:8" x14ac:dyDescent="0.2">
      <c r="B195" s="85"/>
      <c r="C195" s="56" t="s">
        <v>17</v>
      </c>
      <c r="D195" s="57">
        <f>SUM(D189:D194)</f>
        <v>43180</v>
      </c>
      <c r="E195" s="57">
        <f t="shared" ref="E195:F195" si="40">SUM(E189:E194)</f>
        <v>0</v>
      </c>
      <c r="F195" s="57">
        <f t="shared" si="40"/>
        <v>0</v>
      </c>
      <c r="G195" s="52">
        <f t="shared" si="24"/>
        <v>43180</v>
      </c>
      <c r="H195" s="58">
        <f>G195/$G$220</f>
        <v>3.8006120244014952E-3</v>
      </c>
    </row>
    <row r="196" spans="2:8" x14ac:dyDescent="0.2">
      <c r="B196" s="84" t="s">
        <v>65</v>
      </c>
      <c r="C196" s="50" t="s">
        <v>66</v>
      </c>
      <c r="D196" s="54">
        <v>71060</v>
      </c>
      <c r="E196" s="54">
        <v>0</v>
      </c>
      <c r="F196" s="54">
        <v>0</v>
      </c>
      <c r="G196" s="52">
        <f t="shared" si="24"/>
        <v>71060</v>
      </c>
      <c r="H196" s="55"/>
    </row>
    <row r="197" spans="2:8" x14ac:dyDescent="0.2">
      <c r="B197" s="85"/>
      <c r="C197" s="56" t="s">
        <v>17</v>
      </c>
      <c r="D197" s="57">
        <f>D196</f>
        <v>71060</v>
      </c>
      <c r="E197" s="57">
        <f t="shared" ref="E197:F197" si="41">E196</f>
        <v>0</v>
      </c>
      <c r="F197" s="57">
        <f t="shared" si="41"/>
        <v>0</v>
      </c>
      <c r="G197" s="52">
        <f t="shared" si="24"/>
        <v>71060</v>
      </c>
      <c r="H197" s="58">
        <f>G197/$G$220</f>
        <v>6.2545504968497048E-3</v>
      </c>
    </row>
    <row r="198" spans="2:8" x14ac:dyDescent="0.2">
      <c r="B198" s="84" t="s">
        <v>67</v>
      </c>
      <c r="C198" s="50" t="s">
        <v>68</v>
      </c>
      <c r="D198" s="60">
        <v>0</v>
      </c>
      <c r="E198" s="60">
        <v>0</v>
      </c>
      <c r="F198" s="54">
        <v>21105</v>
      </c>
      <c r="G198" s="52">
        <f t="shared" ref="G198:G219" si="42">SUM(D198:F198)</f>
        <v>21105</v>
      </c>
      <c r="H198" s="55"/>
    </row>
    <row r="199" spans="2:8" x14ac:dyDescent="0.2">
      <c r="B199" s="86"/>
      <c r="C199" s="50" t="s">
        <v>49</v>
      </c>
      <c r="D199" s="60">
        <v>0</v>
      </c>
      <c r="E199" s="60">
        <v>0</v>
      </c>
      <c r="F199" s="54">
        <v>75300</v>
      </c>
      <c r="G199" s="52">
        <f t="shared" si="42"/>
        <v>75300</v>
      </c>
      <c r="H199" s="55"/>
    </row>
    <row r="200" spans="2:8" x14ac:dyDescent="0.2">
      <c r="B200" s="85"/>
      <c r="C200" s="56" t="s">
        <v>17</v>
      </c>
      <c r="D200" s="57">
        <f>D198+D199</f>
        <v>0</v>
      </c>
      <c r="E200" s="57">
        <f t="shared" ref="E200:F200" si="43">E198+E199</f>
        <v>0</v>
      </c>
      <c r="F200" s="57">
        <f t="shared" si="43"/>
        <v>96405</v>
      </c>
      <c r="G200" s="52">
        <f t="shared" si="42"/>
        <v>96405</v>
      </c>
      <c r="H200" s="58">
        <f>G200/$G$220</f>
        <v>8.4853636454938885E-3</v>
      </c>
    </row>
    <row r="201" spans="2:8" x14ac:dyDescent="0.2">
      <c r="B201" s="84" t="s">
        <v>66</v>
      </c>
      <c r="C201" s="50" t="s">
        <v>65</v>
      </c>
      <c r="D201" s="54">
        <v>58448</v>
      </c>
      <c r="E201" s="54">
        <v>0</v>
      </c>
      <c r="F201" s="54">
        <v>0</v>
      </c>
      <c r="G201" s="52">
        <f t="shared" si="42"/>
        <v>58448</v>
      </c>
      <c r="H201" s="55"/>
    </row>
    <row r="202" spans="2:8" x14ac:dyDescent="0.2">
      <c r="B202" s="85"/>
      <c r="C202" s="56" t="s">
        <v>17</v>
      </c>
      <c r="D202" s="57">
        <f>D201</f>
        <v>58448</v>
      </c>
      <c r="E202" s="57">
        <f t="shared" ref="E202:F202" si="44">E201</f>
        <v>0</v>
      </c>
      <c r="F202" s="57">
        <f t="shared" si="44"/>
        <v>0</v>
      </c>
      <c r="G202" s="52">
        <f t="shared" si="42"/>
        <v>58448</v>
      </c>
      <c r="H202" s="58">
        <f>G202/$G$220</f>
        <v>5.1444690042199764E-3</v>
      </c>
    </row>
    <row r="203" spans="2:8" x14ac:dyDescent="0.2">
      <c r="B203" s="84" t="s">
        <v>64</v>
      </c>
      <c r="C203" s="50" t="s">
        <v>43</v>
      </c>
      <c r="D203" s="54">
        <v>6249</v>
      </c>
      <c r="E203" s="54">
        <v>0</v>
      </c>
      <c r="F203" s="54">
        <v>0</v>
      </c>
      <c r="G203" s="52">
        <f t="shared" si="42"/>
        <v>6249</v>
      </c>
      <c r="H203" s="55"/>
    </row>
    <row r="204" spans="2:8" x14ac:dyDescent="0.2">
      <c r="B204" s="85"/>
      <c r="C204" s="56" t="s">
        <v>17</v>
      </c>
      <c r="D204" s="57">
        <f>D203</f>
        <v>6249</v>
      </c>
      <c r="E204" s="57">
        <f t="shared" ref="E204:F206" si="45">E203</f>
        <v>0</v>
      </c>
      <c r="F204" s="57">
        <f t="shared" si="45"/>
        <v>0</v>
      </c>
      <c r="G204" s="52">
        <f t="shared" si="42"/>
        <v>6249</v>
      </c>
      <c r="H204" s="58">
        <f>G204/$G$220</f>
        <v>5.5002372719974396E-4</v>
      </c>
    </row>
    <row r="205" spans="2:8" x14ac:dyDescent="0.2">
      <c r="B205" s="84" t="s">
        <v>45</v>
      </c>
      <c r="C205" s="61" t="s">
        <v>16</v>
      </c>
      <c r="D205" s="54">
        <v>97996</v>
      </c>
      <c r="E205" s="54">
        <v>0</v>
      </c>
      <c r="F205" s="54">
        <v>0</v>
      </c>
      <c r="G205" s="52">
        <f t="shared" si="42"/>
        <v>97996</v>
      </c>
      <c r="H205" s="55"/>
    </row>
    <row r="206" spans="2:8" x14ac:dyDescent="0.2">
      <c r="B206" s="86"/>
      <c r="C206" s="61" t="s">
        <v>41</v>
      </c>
      <c r="D206" s="54">
        <v>800</v>
      </c>
      <c r="E206" s="57">
        <f t="shared" si="45"/>
        <v>0</v>
      </c>
      <c r="F206" s="57">
        <f t="shared" si="45"/>
        <v>0</v>
      </c>
      <c r="G206" s="52">
        <f t="shared" si="42"/>
        <v>800</v>
      </c>
      <c r="H206" s="55"/>
    </row>
    <row r="207" spans="2:8" x14ac:dyDescent="0.2">
      <c r="B207" s="86"/>
      <c r="C207" s="50" t="s">
        <v>40</v>
      </c>
      <c r="D207" s="54">
        <v>31454.5</v>
      </c>
      <c r="E207" s="54">
        <v>0</v>
      </c>
      <c r="F207" s="54">
        <v>0</v>
      </c>
      <c r="G207" s="52">
        <f t="shared" si="42"/>
        <v>31454.5</v>
      </c>
      <c r="H207" s="55"/>
    </row>
    <row r="208" spans="2:8" x14ac:dyDescent="0.2">
      <c r="B208" s="86"/>
      <c r="C208" s="50" t="s">
        <v>53</v>
      </c>
      <c r="D208" s="54">
        <v>8844</v>
      </c>
      <c r="E208" s="54">
        <v>0</v>
      </c>
      <c r="F208" s="54">
        <v>0</v>
      </c>
      <c r="G208" s="52">
        <f t="shared" si="42"/>
        <v>8844</v>
      </c>
      <c r="H208" s="55"/>
    </row>
    <row r="209" spans="2:8" x14ac:dyDescent="0.2">
      <c r="B209" s="86"/>
      <c r="C209" s="50" t="s">
        <v>59</v>
      </c>
      <c r="D209" s="54">
        <v>19902</v>
      </c>
      <c r="E209" s="54">
        <v>0</v>
      </c>
      <c r="F209" s="54">
        <v>0</v>
      </c>
      <c r="G209" s="52">
        <f t="shared" si="42"/>
        <v>19902</v>
      </c>
      <c r="H209" s="55"/>
    </row>
    <row r="210" spans="2:8" x14ac:dyDescent="0.2">
      <c r="B210" s="86"/>
      <c r="C210" s="50" t="s">
        <v>54</v>
      </c>
      <c r="D210" s="54">
        <v>145249</v>
      </c>
      <c r="E210" s="54">
        <v>0</v>
      </c>
      <c r="F210" s="54">
        <v>0</v>
      </c>
      <c r="G210" s="52">
        <f t="shared" si="42"/>
        <v>145249</v>
      </c>
      <c r="H210" s="55"/>
    </row>
    <row r="211" spans="2:8" x14ac:dyDescent="0.2">
      <c r="B211" s="86"/>
      <c r="C211" s="50" t="s">
        <v>55</v>
      </c>
      <c r="D211" s="54">
        <v>336936</v>
      </c>
      <c r="E211" s="54">
        <v>0</v>
      </c>
      <c r="F211" s="54">
        <v>0</v>
      </c>
      <c r="G211" s="52">
        <f t="shared" si="42"/>
        <v>336936</v>
      </c>
      <c r="H211" s="55"/>
    </row>
    <row r="212" spans="2:8" x14ac:dyDescent="0.2">
      <c r="B212" s="86"/>
      <c r="C212" s="50" t="s">
        <v>61</v>
      </c>
      <c r="D212" s="54">
        <v>69957</v>
      </c>
      <c r="E212" s="54">
        <v>0</v>
      </c>
      <c r="F212" s="54">
        <v>0</v>
      </c>
      <c r="G212" s="52">
        <f t="shared" si="42"/>
        <v>69957</v>
      </c>
      <c r="H212" s="55"/>
    </row>
    <row r="213" spans="2:8" x14ac:dyDescent="0.2">
      <c r="B213" s="86"/>
      <c r="C213" s="50" t="s">
        <v>60</v>
      </c>
      <c r="D213" s="54">
        <v>80844</v>
      </c>
      <c r="E213" s="54"/>
      <c r="F213" s="54"/>
      <c r="G213" s="52">
        <f t="shared" si="42"/>
        <v>80844</v>
      </c>
      <c r="H213" s="55"/>
    </row>
    <row r="214" spans="2:8" x14ac:dyDescent="0.2">
      <c r="B214" s="86"/>
      <c r="C214" s="50" t="s">
        <v>62</v>
      </c>
      <c r="D214" s="54">
        <v>2027.7</v>
      </c>
      <c r="E214" s="54">
        <v>0</v>
      </c>
      <c r="F214" s="54">
        <v>0</v>
      </c>
      <c r="G214" s="52">
        <f t="shared" si="42"/>
        <v>2027.7</v>
      </c>
      <c r="H214" s="55"/>
    </row>
    <row r="215" spans="2:8" x14ac:dyDescent="0.2">
      <c r="B215" s="86"/>
      <c r="C215" s="50" t="s">
        <v>56</v>
      </c>
      <c r="D215" s="54">
        <v>77365</v>
      </c>
      <c r="E215" s="54">
        <v>0</v>
      </c>
      <c r="F215" s="54">
        <v>0</v>
      </c>
      <c r="G215" s="52">
        <f t="shared" si="42"/>
        <v>77365</v>
      </c>
      <c r="H215" s="55"/>
    </row>
    <row r="216" spans="2:8" x14ac:dyDescent="0.2">
      <c r="B216" s="86"/>
      <c r="C216" s="50" t="s">
        <v>63</v>
      </c>
      <c r="D216" s="54">
        <v>21208</v>
      </c>
      <c r="E216" s="54">
        <v>0</v>
      </c>
      <c r="F216" s="54">
        <v>0</v>
      </c>
      <c r="G216" s="52">
        <f t="shared" si="42"/>
        <v>21208</v>
      </c>
      <c r="H216" s="55"/>
    </row>
    <row r="217" spans="2:8" x14ac:dyDescent="0.2">
      <c r="B217" s="86"/>
      <c r="C217" s="50" t="s">
        <v>57</v>
      </c>
      <c r="D217" s="54">
        <v>68808</v>
      </c>
      <c r="E217" s="54">
        <v>0</v>
      </c>
      <c r="F217" s="54">
        <v>0</v>
      </c>
      <c r="G217" s="52">
        <f t="shared" si="42"/>
        <v>68808</v>
      </c>
      <c r="H217" s="55"/>
    </row>
    <row r="218" spans="2:8" x14ac:dyDescent="0.2">
      <c r="B218" s="86"/>
      <c r="C218" s="50" t="s">
        <v>43</v>
      </c>
      <c r="D218" s="54">
        <v>5775</v>
      </c>
      <c r="E218" s="54">
        <v>0</v>
      </c>
      <c r="F218" s="54">
        <v>0</v>
      </c>
      <c r="G218" s="52">
        <f t="shared" si="42"/>
        <v>5775</v>
      </c>
      <c r="H218" s="55"/>
    </row>
    <row r="219" spans="2:8" x14ac:dyDescent="0.2">
      <c r="B219" s="85"/>
      <c r="C219" s="56" t="s">
        <v>17</v>
      </c>
      <c r="D219" s="57">
        <f>SUM(D205:D218)</f>
        <v>967166.2</v>
      </c>
      <c r="E219" s="57">
        <f t="shared" ref="E219:F219" si="46">SUM(E205:E218)</f>
        <v>0</v>
      </c>
      <c r="F219" s="57">
        <f t="shared" si="46"/>
        <v>0</v>
      </c>
      <c r="G219" s="52">
        <f t="shared" si="42"/>
        <v>967166.2</v>
      </c>
      <c r="H219" s="58">
        <f>G219/$G$220</f>
        <v>8.5127917770141295E-2</v>
      </c>
    </row>
    <row r="220" spans="2:8" x14ac:dyDescent="0.2">
      <c r="B220" s="93" t="s">
        <v>4</v>
      </c>
      <c r="C220" s="94"/>
      <c r="D220" s="73">
        <f>SUM(D5:D219)/2</f>
        <v>4020097.4300000006</v>
      </c>
      <c r="E220" s="73">
        <f t="shared" ref="E220:F220" si="47">SUM(E5:E219)/2</f>
        <v>1887105.94</v>
      </c>
      <c r="F220" s="73">
        <f t="shared" si="47"/>
        <v>5454124.6799999988</v>
      </c>
      <c r="G220" s="73">
        <f>SUM(G5:G219)/2</f>
        <v>11361328.050000003</v>
      </c>
      <c r="H220" s="74">
        <f>SUM(H5:H219)</f>
        <v>0.99999999999999989</v>
      </c>
    </row>
    <row r="221" spans="2:8" x14ac:dyDescent="0.2">
      <c r="B221" s="75"/>
      <c r="C221" s="76"/>
      <c r="D221" s="76"/>
      <c r="E221" s="76"/>
      <c r="F221" s="76"/>
      <c r="G221" s="76"/>
      <c r="H221" s="76"/>
    </row>
    <row r="222" spans="2:8" x14ac:dyDescent="0.2">
      <c r="B222" s="77" t="s">
        <v>69</v>
      </c>
      <c r="C222" s="78"/>
      <c r="D222" s="76"/>
      <c r="E222" s="76"/>
      <c r="F222" s="76"/>
      <c r="G222" s="76"/>
      <c r="H222" s="76"/>
    </row>
    <row r="223" spans="2:8" x14ac:dyDescent="0.2">
      <c r="B223" s="77" t="s">
        <v>70</v>
      </c>
      <c r="C223" s="79"/>
      <c r="D223" s="80"/>
      <c r="E223" s="80"/>
      <c r="F223" s="80"/>
      <c r="G223" s="80"/>
      <c r="H223" s="81"/>
    </row>
    <row r="224" spans="2:8" x14ac:dyDescent="0.2">
      <c r="C224" s="76"/>
      <c r="D224" s="76"/>
      <c r="E224" s="76"/>
      <c r="F224" s="76"/>
      <c r="G224" s="76"/>
      <c r="H224" s="76"/>
    </row>
    <row r="225" spans="3:8" x14ac:dyDescent="0.2">
      <c r="C225" s="76"/>
      <c r="D225" s="83"/>
      <c r="E225" s="83"/>
      <c r="F225" s="83"/>
      <c r="G225" s="83"/>
      <c r="H225" s="76"/>
    </row>
  </sheetData>
  <mergeCells count="53">
    <mergeCell ref="D3:F3"/>
    <mergeCell ref="G3:G4"/>
    <mergeCell ref="H3:H4"/>
    <mergeCell ref="B1:H1"/>
    <mergeCell ref="B2:H2"/>
    <mergeCell ref="B3:C3"/>
    <mergeCell ref="B146:B147"/>
    <mergeCell ref="B148:B150"/>
    <mergeCell ref="B151:B154"/>
    <mergeCell ref="B155:B158"/>
    <mergeCell ref="B159:B162"/>
    <mergeCell ref="B119:B120"/>
    <mergeCell ref="B121:B123"/>
    <mergeCell ref="B124:B125"/>
    <mergeCell ref="B126:B138"/>
    <mergeCell ref="B139:B145"/>
    <mergeCell ref="B220:C220"/>
    <mergeCell ref="B205:B219"/>
    <mergeCell ref="B203:B204"/>
    <mergeCell ref="B201:B202"/>
    <mergeCell ref="B198:B200"/>
    <mergeCell ref="B5:B10"/>
    <mergeCell ref="B11:B17"/>
    <mergeCell ref="B18:B22"/>
    <mergeCell ref="B23:B25"/>
    <mergeCell ref="B26:B29"/>
    <mergeCell ref="B30:B35"/>
    <mergeCell ref="B36:B39"/>
    <mergeCell ref="B40:B43"/>
    <mergeCell ref="B44:B46"/>
    <mergeCell ref="B47:B49"/>
    <mergeCell ref="B50:B52"/>
    <mergeCell ref="B53:B55"/>
    <mergeCell ref="B56:B58"/>
    <mergeCell ref="B59:B73"/>
    <mergeCell ref="B74:B80"/>
    <mergeCell ref="B81:B88"/>
    <mergeCell ref="B89:B91"/>
    <mergeCell ref="B92:B95"/>
    <mergeCell ref="B96:B113"/>
    <mergeCell ref="B117:B118"/>
    <mergeCell ref="B114:B116"/>
    <mergeCell ref="B163:B165"/>
    <mergeCell ref="B166:B168"/>
    <mergeCell ref="B169:B170"/>
    <mergeCell ref="B171:B172"/>
    <mergeCell ref="B173:B174"/>
    <mergeCell ref="B196:B197"/>
    <mergeCell ref="B175:B180"/>
    <mergeCell ref="B181:B182"/>
    <mergeCell ref="B183:B186"/>
    <mergeCell ref="B187:B188"/>
    <mergeCell ref="B189:B1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21"/>
  <sheetViews>
    <sheetView zoomScale="160" zoomScaleNormal="160" workbookViewId="0"/>
  </sheetViews>
  <sheetFormatPr baseColWidth="10" defaultRowHeight="15" x14ac:dyDescent="0.2"/>
  <cols>
    <col min="2" max="2" width="21" customWidth="1"/>
    <col min="7" max="7" width="12" bestFit="1" customWidth="1"/>
  </cols>
  <sheetData>
    <row r="2" spans="1:8" x14ac:dyDescent="0.2">
      <c r="A2" s="1"/>
      <c r="B2" s="106" t="s">
        <v>2</v>
      </c>
      <c r="C2" s="107"/>
      <c r="D2" s="108" t="s">
        <v>3</v>
      </c>
      <c r="E2" s="109"/>
      <c r="F2" s="110"/>
      <c r="G2" s="111" t="s">
        <v>4</v>
      </c>
      <c r="H2" s="113" t="s">
        <v>5</v>
      </c>
    </row>
    <row r="3" spans="1:8" x14ac:dyDescent="0.2">
      <c r="A3" s="1"/>
      <c r="B3" s="27" t="s">
        <v>6</v>
      </c>
      <c r="C3" s="27" t="s">
        <v>7</v>
      </c>
      <c r="D3" s="28" t="s">
        <v>8</v>
      </c>
      <c r="E3" s="28" t="s">
        <v>9</v>
      </c>
      <c r="F3" s="28" t="s">
        <v>10</v>
      </c>
      <c r="G3" s="112"/>
      <c r="H3" s="114"/>
    </row>
    <row r="4" spans="1:8" ht="16" x14ac:dyDescent="0.2">
      <c r="A4" s="2">
        <v>1</v>
      </c>
      <c r="B4" s="29" t="s">
        <v>11</v>
      </c>
      <c r="C4" s="6" t="s">
        <v>12</v>
      </c>
      <c r="D4" s="15">
        <v>117</v>
      </c>
      <c r="E4" s="15">
        <v>0</v>
      </c>
      <c r="F4" s="15">
        <v>0</v>
      </c>
      <c r="G4" s="13">
        <f>SUM(D4:F4)</f>
        <v>117</v>
      </c>
      <c r="H4" s="14"/>
    </row>
    <row r="5" spans="1:8" ht="16" x14ac:dyDescent="0.2">
      <c r="A5" s="1"/>
      <c r="B5" s="30"/>
      <c r="C5" s="6" t="s">
        <v>13</v>
      </c>
      <c r="D5" s="15">
        <v>24469</v>
      </c>
      <c r="E5" s="15">
        <v>0</v>
      </c>
      <c r="F5" s="15">
        <v>0</v>
      </c>
      <c r="G5" s="13">
        <f t="shared" ref="G5:G68" si="0">SUM(D5:F5)</f>
        <v>24469</v>
      </c>
      <c r="H5" s="14"/>
    </row>
    <row r="6" spans="1:8" ht="16" x14ac:dyDescent="0.2">
      <c r="A6" s="1"/>
      <c r="B6" s="30"/>
      <c r="C6" s="6" t="s">
        <v>14</v>
      </c>
      <c r="D6" s="15">
        <v>1912</v>
      </c>
      <c r="E6" s="15">
        <v>0</v>
      </c>
      <c r="F6" s="15">
        <v>0</v>
      </c>
      <c r="G6" s="13">
        <f t="shared" si="0"/>
        <v>1912</v>
      </c>
      <c r="H6" s="14"/>
    </row>
    <row r="7" spans="1:8" ht="16" x14ac:dyDescent="0.2">
      <c r="A7" s="1"/>
      <c r="B7" s="31"/>
      <c r="C7" s="6" t="s">
        <v>15</v>
      </c>
      <c r="D7" s="15">
        <v>6842</v>
      </c>
      <c r="E7" s="15">
        <v>0</v>
      </c>
      <c r="F7" s="15">
        <v>0</v>
      </c>
      <c r="G7" s="13">
        <f t="shared" si="0"/>
        <v>6842</v>
      </c>
      <c r="H7" s="14"/>
    </row>
    <row r="8" spans="1:8" x14ac:dyDescent="0.2">
      <c r="A8" s="1"/>
      <c r="B8" s="30"/>
      <c r="C8" s="6" t="s">
        <v>16</v>
      </c>
      <c r="D8" s="4">
        <v>0</v>
      </c>
      <c r="E8" s="4">
        <v>18230</v>
      </c>
      <c r="F8" s="4">
        <v>0</v>
      </c>
      <c r="G8" s="13">
        <f t="shared" si="0"/>
        <v>18230</v>
      </c>
      <c r="H8" s="5"/>
    </row>
    <row r="9" spans="1:8" x14ac:dyDescent="0.2">
      <c r="A9" s="1"/>
      <c r="B9" s="32"/>
      <c r="C9" s="33" t="s">
        <v>17</v>
      </c>
      <c r="D9" s="34">
        <f>SUM(D4:D8)</f>
        <v>33340</v>
      </c>
      <c r="E9" s="34">
        <f t="shared" ref="E9:F9" si="1">SUM(E4:E8)</f>
        <v>18230</v>
      </c>
      <c r="F9" s="34">
        <f t="shared" si="1"/>
        <v>0</v>
      </c>
      <c r="G9" s="13">
        <f t="shared" si="0"/>
        <v>51570</v>
      </c>
      <c r="H9" s="35">
        <f>$G$9/$G$219</f>
        <v>4.5390820309954864E-3</v>
      </c>
    </row>
    <row r="10" spans="1:8" x14ac:dyDescent="0.2">
      <c r="A10" s="2">
        <v>2</v>
      </c>
      <c r="B10" s="29" t="s">
        <v>18</v>
      </c>
      <c r="C10" s="6" t="s">
        <v>11</v>
      </c>
      <c r="D10" s="4">
        <v>6932</v>
      </c>
      <c r="E10" s="4">
        <v>0</v>
      </c>
      <c r="F10" s="4">
        <v>0</v>
      </c>
      <c r="G10" s="13">
        <f t="shared" si="0"/>
        <v>6932</v>
      </c>
      <c r="H10" s="5"/>
    </row>
    <row r="11" spans="1:8" x14ac:dyDescent="0.2">
      <c r="A11" s="1"/>
      <c r="B11" s="30"/>
      <c r="C11" s="6" t="s">
        <v>19</v>
      </c>
      <c r="D11" s="4">
        <v>938</v>
      </c>
      <c r="E11" s="4">
        <v>0</v>
      </c>
      <c r="F11" s="4">
        <v>0</v>
      </c>
      <c r="G11" s="13">
        <f t="shared" si="0"/>
        <v>938</v>
      </c>
      <c r="H11" s="5"/>
    </row>
    <row r="12" spans="1:8" x14ac:dyDescent="0.2">
      <c r="A12" s="1"/>
      <c r="B12" s="30"/>
      <c r="C12" s="6" t="s">
        <v>12</v>
      </c>
      <c r="D12" s="4">
        <v>860</v>
      </c>
      <c r="E12" s="4">
        <v>0</v>
      </c>
      <c r="F12" s="4">
        <v>0</v>
      </c>
      <c r="G12" s="13">
        <f t="shared" si="0"/>
        <v>860</v>
      </c>
      <c r="H12" s="5"/>
    </row>
    <row r="13" spans="1:8" x14ac:dyDescent="0.2">
      <c r="A13" s="1"/>
      <c r="B13" s="30"/>
      <c r="C13" s="6" t="s">
        <v>13</v>
      </c>
      <c r="D13" s="4">
        <v>7800</v>
      </c>
      <c r="E13" s="4">
        <v>0</v>
      </c>
      <c r="F13" s="4">
        <v>0</v>
      </c>
      <c r="G13" s="13">
        <f t="shared" si="0"/>
        <v>7800</v>
      </c>
      <c r="H13" s="5"/>
    </row>
    <row r="14" spans="1:8" x14ac:dyDescent="0.2">
      <c r="A14" s="1"/>
      <c r="B14" s="30"/>
      <c r="C14" s="6" t="s">
        <v>14</v>
      </c>
      <c r="D14" s="4">
        <v>1000</v>
      </c>
      <c r="E14" s="4">
        <v>0</v>
      </c>
      <c r="F14" s="4">
        <v>0</v>
      </c>
      <c r="G14" s="13">
        <f t="shared" si="0"/>
        <v>1000</v>
      </c>
      <c r="H14" s="5"/>
    </row>
    <row r="15" spans="1:8" x14ac:dyDescent="0.2">
      <c r="A15" s="1"/>
      <c r="B15" s="30"/>
      <c r="C15" s="6" t="s">
        <v>16</v>
      </c>
      <c r="D15" s="4">
        <v>0</v>
      </c>
      <c r="E15" s="4">
        <v>8000</v>
      </c>
      <c r="F15" s="4">
        <v>0</v>
      </c>
      <c r="G15" s="13">
        <f t="shared" si="0"/>
        <v>8000</v>
      </c>
      <c r="H15" s="5"/>
    </row>
    <row r="16" spans="1:8" x14ac:dyDescent="0.2">
      <c r="A16" s="1"/>
      <c r="B16" s="32"/>
      <c r="C16" s="33" t="s">
        <v>17</v>
      </c>
      <c r="D16" s="34">
        <f>SUM(D10:D15)</f>
        <v>17530</v>
      </c>
      <c r="E16" s="34">
        <f t="shared" ref="E16:F16" si="2">SUM(E10:E15)</f>
        <v>8000</v>
      </c>
      <c r="F16" s="34">
        <f t="shared" si="2"/>
        <v>0</v>
      </c>
      <c r="G16" s="13">
        <f t="shared" si="0"/>
        <v>25530</v>
      </c>
      <c r="H16" s="35">
        <f>$G$16/$G$219</f>
        <v>2.2470964562985216E-3</v>
      </c>
    </row>
    <row r="17" spans="1:8" x14ac:dyDescent="0.2">
      <c r="A17" s="2">
        <v>3</v>
      </c>
      <c r="B17" s="29" t="s">
        <v>20</v>
      </c>
      <c r="C17" s="6" t="s">
        <v>13</v>
      </c>
      <c r="D17" s="4">
        <v>0</v>
      </c>
      <c r="E17" s="4">
        <v>69650</v>
      </c>
      <c r="F17" s="4">
        <v>0</v>
      </c>
      <c r="G17" s="13">
        <f t="shared" si="0"/>
        <v>69650</v>
      </c>
      <c r="H17" s="5"/>
    </row>
    <row r="18" spans="1:8" x14ac:dyDescent="0.2">
      <c r="A18" s="1"/>
      <c r="B18" s="30"/>
      <c r="C18" s="6" t="s">
        <v>21</v>
      </c>
      <c r="D18" s="4">
        <v>0</v>
      </c>
      <c r="E18" s="4">
        <v>197800</v>
      </c>
      <c r="F18" s="4">
        <v>0</v>
      </c>
      <c r="G18" s="13">
        <f t="shared" si="0"/>
        <v>197800</v>
      </c>
      <c r="H18" s="5"/>
    </row>
    <row r="19" spans="1:8" x14ac:dyDescent="0.2">
      <c r="A19" s="1"/>
      <c r="B19" s="30"/>
      <c r="C19" s="6" t="s">
        <v>14</v>
      </c>
      <c r="D19" s="4">
        <v>0</v>
      </c>
      <c r="E19" s="4">
        <v>12000</v>
      </c>
      <c r="F19" s="4">
        <v>0</v>
      </c>
      <c r="G19" s="13">
        <f t="shared" si="0"/>
        <v>12000</v>
      </c>
      <c r="H19" s="5"/>
    </row>
    <row r="20" spans="1:8" x14ac:dyDescent="0.2">
      <c r="A20" s="1"/>
      <c r="B20" s="30"/>
      <c r="C20" s="6" t="s">
        <v>16</v>
      </c>
      <c r="D20" s="4">
        <v>0</v>
      </c>
      <c r="E20" s="4">
        <v>86900</v>
      </c>
      <c r="F20" s="4">
        <v>0</v>
      </c>
      <c r="G20" s="13">
        <f t="shared" si="0"/>
        <v>86900</v>
      </c>
      <c r="H20" s="5"/>
    </row>
    <row r="21" spans="1:8" x14ac:dyDescent="0.2">
      <c r="A21" s="1"/>
      <c r="B21" s="32"/>
      <c r="C21" s="33" t="s">
        <v>17</v>
      </c>
      <c r="D21" s="34">
        <f>SUM(D17:D20)</f>
        <v>0</v>
      </c>
      <c r="E21" s="34">
        <f t="shared" ref="E21:F21" si="3">SUM(E17:E20)</f>
        <v>366350</v>
      </c>
      <c r="F21" s="34">
        <f t="shared" si="3"/>
        <v>0</v>
      </c>
      <c r="G21" s="13">
        <f t="shared" si="0"/>
        <v>366350</v>
      </c>
      <c r="H21" s="35">
        <f>G21/$G$219</f>
        <v>3.2245350049548115E-2</v>
      </c>
    </row>
    <row r="22" spans="1:8" x14ac:dyDescent="0.2">
      <c r="A22" s="2">
        <v>4</v>
      </c>
      <c r="B22" s="30" t="s">
        <v>19</v>
      </c>
      <c r="C22" s="18" t="s">
        <v>22</v>
      </c>
      <c r="D22" s="4">
        <v>0</v>
      </c>
      <c r="E22" s="4">
        <v>23075</v>
      </c>
      <c r="F22" s="4">
        <v>0</v>
      </c>
      <c r="G22" s="13">
        <f t="shared" si="0"/>
        <v>23075</v>
      </c>
      <c r="H22" s="5"/>
    </row>
    <row r="23" spans="1:8" x14ac:dyDescent="0.2">
      <c r="A23" s="1"/>
      <c r="B23" s="30"/>
      <c r="C23" s="18" t="s">
        <v>13</v>
      </c>
      <c r="D23" s="4">
        <v>0</v>
      </c>
      <c r="E23" s="4">
        <v>15500</v>
      </c>
      <c r="F23" s="4">
        <v>0</v>
      </c>
      <c r="G23" s="13">
        <f t="shared" si="0"/>
        <v>15500</v>
      </c>
      <c r="H23" s="5"/>
    </row>
    <row r="24" spans="1:8" x14ac:dyDescent="0.2">
      <c r="A24" s="1"/>
      <c r="B24" s="30"/>
      <c r="C24" s="33" t="s">
        <v>17</v>
      </c>
      <c r="D24" s="34">
        <f>D22+D23</f>
        <v>0</v>
      </c>
      <c r="E24" s="34">
        <f t="shared" ref="E24:F24" si="4">E22+E23</f>
        <v>38575</v>
      </c>
      <c r="F24" s="34">
        <f t="shared" si="4"/>
        <v>0</v>
      </c>
      <c r="G24" s="13">
        <f t="shared" si="0"/>
        <v>38575</v>
      </c>
      <c r="H24" s="35">
        <f>G24/$G$219</f>
        <v>3.3952896906273198E-3</v>
      </c>
    </row>
    <row r="25" spans="1:8" x14ac:dyDescent="0.2">
      <c r="A25" s="2">
        <v>5</v>
      </c>
      <c r="B25" s="29" t="s">
        <v>23</v>
      </c>
      <c r="C25" s="6" t="s">
        <v>24</v>
      </c>
      <c r="D25" s="4">
        <v>0</v>
      </c>
      <c r="E25" s="4">
        <v>34558</v>
      </c>
      <c r="F25" s="4">
        <v>0</v>
      </c>
      <c r="G25" s="13">
        <f t="shared" si="0"/>
        <v>34558</v>
      </c>
      <c r="H25" s="5"/>
    </row>
    <row r="26" spans="1:8" x14ac:dyDescent="0.2">
      <c r="A26" s="1"/>
      <c r="B26" s="30"/>
      <c r="C26" s="6" t="s">
        <v>25</v>
      </c>
      <c r="D26" s="4">
        <v>0</v>
      </c>
      <c r="E26" s="4">
        <v>11503</v>
      </c>
      <c r="F26" s="4">
        <v>0</v>
      </c>
      <c r="G26" s="13">
        <f t="shared" si="0"/>
        <v>11503</v>
      </c>
      <c r="H26" s="5"/>
    </row>
    <row r="27" spans="1:8" x14ac:dyDescent="0.2">
      <c r="A27" s="1"/>
      <c r="B27" s="30"/>
      <c r="C27" s="6" t="s">
        <v>16</v>
      </c>
      <c r="D27" s="4">
        <v>0</v>
      </c>
      <c r="E27" s="4">
        <v>31951</v>
      </c>
      <c r="F27" s="4">
        <v>0</v>
      </c>
      <c r="G27" s="13">
        <f t="shared" si="0"/>
        <v>31951</v>
      </c>
      <c r="H27" s="5"/>
    </row>
    <row r="28" spans="1:8" x14ac:dyDescent="0.2">
      <c r="A28" s="1"/>
      <c r="B28" s="32"/>
      <c r="C28" s="33" t="s">
        <v>17</v>
      </c>
      <c r="D28" s="34">
        <f>SUM(D25:D27)</f>
        <v>0</v>
      </c>
      <c r="E28" s="34">
        <f t="shared" ref="E28:F28" si="5">SUM(E25:E27)</f>
        <v>78012</v>
      </c>
      <c r="F28" s="34">
        <f t="shared" si="5"/>
        <v>0</v>
      </c>
      <c r="G28" s="13">
        <f t="shared" si="0"/>
        <v>78012</v>
      </c>
      <c r="H28" s="35">
        <f>G28/$G$219</f>
        <v>6.866450793135929E-3</v>
      </c>
    </row>
    <row r="29" spans="1:8" x14ac:dyDescent="0.2">
      <c r="A29" s="2">
        <v>6</v>
      </c>
      <c r="B29" s="29" t="s">
        <v>26</v>
      </c>
      <c r="C29" s="6" t="s">
        <v>27</v>
      </c>
      <c r="D29" s="4">
        <v>14548</v>
      </c>
      <c r="E29" s="4">
        <v>0</v>
      </c>
      <c r="F29" s="4">
        <v>0</v>
      </c>
      <c r="G29" s="13">
        <f t="shared" si="0"/>
        <v>14548</v>
      </c>
      <c r="H29" s="5"/>
    </row>
    <row r="30" spans="1:8" x14ac:dyDescent="0.2">
      <c r="A30" s="1"/>
      <c r="B30" s="30"/>
      <c r="C30" s="6" t="s">
        <v>13</v>
      </c>
      <c r="D30" s="4">
        <v>14880</v>
      </c>
      <c r="E30" s="4">
        <v>0</v>
      </c>
      <c r="F30" s="4">
        <v>0</v>
      </c>
      <c r="G30" s="13">
        <f t="shared" si="0"/>
        <v>14880</v>
      </c>
      <c r="H30" s="5"/>
    </row>
    <row r="31" spans="1:8" x14ac:dyDescent="0.2">
      <c r="A31" s="1"/>
      <c r="B31" s="30"/>
      <c r="C31" s="6" t="s">
        <v>24</v>
      </c>
      <c r="D31" s="4">
        <v>0</v>
      </c>
      <c r="E31" s="4">
        <v>13192</v>
      </c>
      <c r="F31" s="4">
        <v>0</v>
      </c>
      <c r="G31" s="13">
        <f t="shared" si="0"/>
        <v>13192</v>
      </c>
      <c r="H31" s="5"/>
    </row>
    <row r="32" spans="1:8" x14ac:dyDescent="0.2">
      <c r="A32" s="1"/>
      <c r="B32" s="30"/>
      <c r="C32" s="6" t="s">
        <v>14</v>
      </c>
      <c r="D32" s="4">
        <v>500</v>
      </c>
      <c r="E32" s="4"/>
      <c r="F32" s="4"/>
      <c r="G32" s="13">
        <f t="shared" si="0"/>
        <v>500</v>
      </c>
      <c r="H32" s="5"/>
    </row>
    <row r="33" spans="1:8" x14ac:dyDescent="0.2">
      <c r="A33" s="1"/>
      <c r="B33" s="30"/>
      <c r="C33" s="6" t="s">
        <v>16</v>
      </c>
      <c r="D33" s="4">
        <v>0</v>
      </c>
      <c r="E33" s="4">
        <v>20422</v>
      </c>
      <c r="F33" s="4">
        <v>0</v>
      </c>
      <c r="G33" s="13">
        <f t="shared" si="0"/>
        <v>20422</v>
      </c>
      <c r="H33" s="5"/>
    </row>
    <row r="34" spans="1:8" x14ac:dyDescent="0.2">
      <c r="A34" s="1"/>
      <c r="B34" s="32"/>
      <c r="C34" s="33" t="s">
        <v>17</v>
      </c>
      <c r="D34" s="34">
        <f>SUM(D29:D33)</f>
        <v>29928</v>
      </c>
      <c r="E34" s="34">
        <f t="shared" ref="E34:F34" si="6">SUM(E29:E33)</f>
        <v>33614</v>
      </c>
      <c r="F34" s="34">
        <f t="shared" si="6"/>
        <v>0</v>
      </c>
      <c r="G34" s="13">
        <f t="shared" si="0"/>
        <v>63542</v>
      </c>
      <c r="H34" s="35">
        <f>G34/$G$219</f>
        <v>5.5928320809291296E-3</v>
      </c>
    </row>
    <row r="35" spans="1:8" x14ac:dyDescent="0.2">
      <c r="A35" s="2">
        <v>7</v>
      </c>
      <c r="B35" s="30" t="s">
        <v>12</v>
      </c>
      <c r="C35" s="18" t="s">
        <v>27</v>
      </c>
      <c r="D35" s="4">
        <v>79079</v>
      </c>
      <c r="E35" s="7">
        <v>0</v>
      </c>
      <c r="F35" s="7">
        <v>0</v>
      </c>
      <c r="G35" s="13">
        <f t="shared" si="0"/>
        <v>79079</v>
      </c>
      <c r="H35" s="5"/>
    </row>
    <row r="36" spans="1:8" x14ac:dyDescent="0.2">
      <c r="A36" s="1"/>
      <c r="B36" s="30"/>
      <c r="C36" s="18" t="s">
        <v>13</v>
      </c>
      <c r="D36" s="4">
        <v>13000</v>
      </c>
      <c r="E36" s="7">
        <v>0</v>
      </c>
      <c r="F36" s="7">
        <v>0</v>
      </c>
      <c r="G36" s="13">
        <f t="shared" si="0"/>
        <v>13000</v>
      </c>
      <c r="H36" s="5"/>
    </row>
    <row r="37" spans="1:8" x14ac:dyDescent="0.2">
      <c r="A37" s="1"/>
      <c r="B37" s="30"/>
      <c r="C37" s="18" t="s">
        <v>14</v>
      </c>
      <c r="D37" s="4">
        <v>225</v>
      </c>
      <c r="E37" s="7">
        <v>0</v>
      </c>
      <c r="F37" s="7">
        <v>0</v>
      </c>
      <c r="G37" s="13">
        <f t="shared" si="0"/>
        <v>225</v>
      </c>
      <c r="H37" s="5"/>
    </row>
    <row r="38" spans="1:8" x14ac:dyDescent="0.2">
      <c r="A38" s="1"/>
      <c r="B38" s="30"/>
      <c r="C38" s="33" t="s">
        <v>17</v>
      </c>
      <c r="D38" s="34">
        <f>SUM(D35:D37)</f>
        <v>92304</v>
      </c>
      <c r="E38" s="34">
        <f t="shared" ref="E38:F38" si="7">SUM(E35:E37)</f>
        <v>0</v>
      </c>
      <c r="F38" s="34">
        <f t="shared" si="7"/>
        <v>0</v>
      </c>
      <c r="G38" s="13">
        <f t="shared" si="0"/>
        <v>92304</v>
      </c>
      <c r="H38" s="35">
        <f>G38/$G$219</f>
        <v>8.1244023228428802E-3</v>
      </c>
    </row>
    <row r="39" spans="1:8" x14ac:dyDescent="0.2">
      <c r="A39" s="2">
        <v>8</v>
      </c>
      <c r="B39" s="29" t="s">
        <v>28</v>
      </c>
      <c r="C39" s="3" t="s">
        <v>29</v>
      </c>
      <c r="D39" s="4">
        <v>88563.54</v>
      </c>
      <c r="E39" s="4">
        <v>0</v>
      </c>
      <c r="F39" s="4">
        <v>0</v>
      </c>
      <c r="G39" s="13">
        <f t="shared" si="0"/>
        <v>88563.54</v>
      </c>
      <c r="H39" s="5"/>
    </row>
    <row r="40" spans="1:8" x14ac:dyDescent="0.2">
      <c r="A40" s="1"/>
      <c r="B40" s="30"/>
      <c r="C40" s="6" t="s">
        <v>26</v>
      </c>
      <c r="D40" s="4">
        <v>22100</v>
      </c>
      <c r="E40" s="4">
        <v>0</v>
      </c>
      <c r="F40" s="4">
        <v>0</v>
      </c>
      <c r="G40" s="13">
        <f t="shared" si="0"/>
        <v>22100</v>
      </c>
      <c r="H40" s="5"/>
    </row>
    <row r="41" spans="1:8" x14ac:dyDescent="0.2">
      <c r="A41" s="1"/>
      <c r="B41" s="30"/>
      <c r="C41" s="6" t="s">
        <v>13</v>
      </c>
      <c r="D41" s="4">
        <v>52361.93</v>
      </c>
      <c r="E41" s="4">
        <v>0</v>
      </c>
      <c r="F41" s="4">
        <v>0</v>
      </c>
      <c r="G41" s="13">
        <f t="shared" si="0"/>
        <v>52361.93</v>
      </c>
      <c r="H41" s="5"/>
    </row>
    <row r="42" spans="1:8" x14ac:dyDescent="0.2">
      <c r="A42" s="1"/>
      <c r="B42" s="32"/>
      <c r="C42" s="33" t="s">
        <v>17</v>
      </c>
      <c r="D42" s="34">
        <f>SUM(D39:D41)</f>
        <v>163025.47</v>
      </c>
      <c r="E42" s="34">
        <f t="shared" ref="E42:F42" si="8">SUM(E39:E41)</f>
        <v>0</v>
      </c>
      <c r="F42" s="34">
        <f t="shared" si="8"/>
        <v>0</v>
      </c>
      <c r="G42" s="13">
        <f t="shared" si="0"/>
        <v>163025.47</v>
      </c>
      <c r="H42" s="35">
        <f>G42/$G$219</f>
        <v>1.4349156127042732E-2</v>
      </c>
    </row>
    <row r="43" spans="1:8" x14ac:dyDescent="0.2">
      <c r="A43" s="2">
        <v>9</v>
      </c>
      <c r="B43" s="29" t="s">
        <v>30</v>
      </c>
      <c r="C43" s="18" t="s">
        <v>14</v>
      </c>
      <c r="D43" s="4">
        <v>0</v>
      </c>
      <c r="E43" s="4">
        <v>201022</v>
      </c>
      <c r="F43" s="4">
        <v>0</v>
      </c>
      <c r="G43" s="13">
        <f t="shared" si="0"/>
        <v>201022</v>
      </c>
      <c r="H43" s="5"/>
    </row>
    <row r="44" spans="1:8" x14ac:dyDescent="0.2">
      <c r="A44" s="1"/>
      <c r="B44" s="36"/>
      <c r="C44" s="6" t="s">
        <v>31</v>
      </c>
      <c r="D44" s="4">
        <v>0</v>
      </c>
      <c r="E44" s="4">
        <v>559392</v>
      </c>
      <c r="F44" s="4">
        <v>0</v>
      </c>
      <c r="G44" s="13">
        <f t="shared" si="0"/>
        <v>559392</v>
      </c>
      <c r="H44" s="5"/>
    </row>
    <row r="45" spans="1:8" x14ac:dyDescent="0.2">
      <c r="A45" s="1"/>
      <c r="B45" s="32"/>
      <c r="C45" s="33" t="s">
        <v>17</v>
      </c>
      <c r="D45" s="34">
        <f>D43+D44</f>
        <v>0</v>
      </c>
      <c r="E45" s="34">
        <f t="shared" ref="E45:F45" si="9">E43+E44</f>
        <v>760414</v>
      </c>
      <c r="F45" s="34">
        <f t="shared" si="9"/>
        <v>0</v>
      </c>
      <c r="G45" s="13">
        <f t="shared" si="0"/>
        <v>760414</v>
      </c>
      <c r="H45" s="35">
        <f>G45/$G$219</f>
        <v>6.6930027603595149E-2</v>
      </c>
    </row>
    <row r="46" spans="1:8" x14ac:dyDescent="0.2">
      <c r="A46" s="2">
        <v>10</v>
      </c>
      <c r="B46" s="30" t="s">
        <v>32</v>
      </c>
      <c r="C46" s="18" t="s">
        <v>33</v>
      </c>
      <c r="D46" s="4">
        <v>12</v>
      </c>
      <c r="E46" s="4">
        <v>0</v>
      </c>
      <c r="F46" s="4">
        <v>0</v>
      </c>
      <c r="G46" s="13">
        <f t="shared" si="0"/>
        <v>12</v>
      </c>
      <c r="H46" s="5"/>
    </row>
    <row r="47" spans="1:8" x14ac:dyDescent="0.2">
      <c r="A47" s="1"/>
      <c r="B47" s="30"/>
      <c r="C47" s="18" t="s">
        <v>27</v>
      </c>
      <c r="D47" s="4">
        <v>1333</v>
      </c>
      <c r="E47" s="4">
        <v>0</v>
      </c>
      <c r="F47" s="4">
        <v>0</v>
      </c>
      <c r="G47" s="13">
        <f t="shared" si="0"/>
        <v>1333</v>
      </c>
      <c r="H47" s="5"/>
    </row>
    <row r="48" spans="1:8" x14ac:dyDescent="0.2">
      <c r="A48" s="1"/>
      <c r="B48" s="30"/>
      <c r="C48" s="33" t="s">
        <v>17</v>
      </c>
      <c r="D48" s="34">
        <f>D46+D47</f>
        <v>1345</v>
      </c>
      <c r="E48" s="34">
        <f t="shared" ref="E48:F48" si="10">E46+E47</f>
        <v>0</v>
      </c>
      <c r="F48" s="34">
        <f t="shared" si="10"/>
        <v>0</v>
      </c>
      <c r="G48" s="13">
        <f t="shared" si="0"/>
        <v>1345</v>
      </c>
      <c r="H48" s="35">
        <f>G48/$G$219</f>
        <v>1.1838404754099144E-4</v>
      </c>
    </row>
    <row r="49" spans="1:8" x14ac:dyDescent="0.2">
      <c r="A49" s="2">
        <v>11</v>
      </c>
      <c r="B49" s="29" t="s">
        <v>34</v>
      </c>
      <c r="C49" s="11" t="s">
        <v>27</v>
      </c>
      <c r="D49" s="4">
        <v>594</v>
      </c>
      <c r="E49" s="4">
        <v>0</v>
      </c>
      <c r="F49" s="4">
        <v>0</v>
      </c>
      <c r="G49" s="13">
        <f t="shared" si="0"/>
        <v>594</v>
      </c>
      <c r="H49" s="5"/>
    </row>
    <row r="50" spans="1:8" x14ac:dyDescent="0.2">
      <c r="A50" s="1"/>
      <c r="B50" s="30"/>
      <c r="C50" s="11" t="s">
        <v>21</v>
      </c>
      <c r="D50" s="4">
        <v>44</v>
      </c>
      <c r="E50" s="4"/>
      <c r="F50" s="4"/>
      <c r="G50" s="13">
        <f t="shared" si="0"/>
        <v>44</v>
      </c>
      <c r="H50" s="5"/>
    </row>
    <row r="51" spans="1:8" x14ac:dyDescent="0.2">
      <c r="A51" s="1"/>
      <c r="B51" s="32"/>
      <c r="C51" s="37" t="s">
        <v>17</v>
      </c>
      <c r="D51" s="34">
        <f>D49+D50</f>
        <v>638</v>
      </c>
      <c r="E51" s="34">
        <f t="shared" ref="E51:F51" si="11">E49+E50</f>
        <v>0</v>
      </c>
      <c r="F51" s="34">
        <f t="shared" si="11"/>
        <v>0</v>
      </c>
      <c r="G51" s="13">
        <f t="shared" si="0"/>
        <v>638</v>
      </c>
      <c r="H51" s="35">
        <f>G51/$G$219</f>
        <v>5.6155406937659886E-5</v>
      </c>
    </row>
    <row r="52" spans="1:8" x14ac:dyDescent="0.2">
      <c r="A52" s="2">
        <v>12</v>
      </c>
      <c r="B52" s="29" t="s">
        <v>22</v>
      </c>
      <c r="C52" s="12" t="s">
        <v>26</v>
      </c>
      <c r="D52" s="4">
        <v>0</v>
      </c>
      <c r="E52" s="4">
        <v>12497.94</v>
      </c>
      <c r="F52" s="4">
        <v>265498.55</v>
      </c>
      <c r="G52" s="13">
        <f t="shared" si="0"/>
        <v>277996.49</v>
      </c>
      <c r="H52" s="5"/>
    </row>
    <row r="53" spans="1:8" x14ac:dyDescent="0.2">
      <c r="A53" s="1"/>
      <c r="B53" s="30"/>
      <c r="C53" s="12" t="s">
        <v>28</v>
      </c>
      <c r="D53" s="4">
        <v>0</v>
      </c>
      <c r="E53" s="4"/>
      <c r="F53" s="4">
        <v>8713.0499999999993</v>
      </c>
      <c r="G53" s="13">
        <f t="shared" si="0"/>
        <v>8713.0499999999993</v>
      </c>
      <c r="H53" s="5"/>
    </row>
    <row r="54" spans="1:8" x14ac:dyDescent="0.2">
      <c r="A54" s="1"/>
      <c r="B54" s="32"/>
      <c r="C54" s="37" t="s">
        <v>17</v>
      </c>
      <c r="D54" s="34">
        <f>D52+D53</f>
        <v>0</v>
      </c>
      <c r="E54" s="34">
        <f t="shared" ref="E54" si="12">E52+E53</f>
        <v>12497.94</v>
      </c>
      <c r="F54" s="34">
        <f>F52+F53</f>
        <v>274211.59999999998</v>
      </c>
      <c r="G54" s="13">
        <f t="shared" si="0"/>
        <v>286709.53999999998</v>
      </c>
      <c r="H54" s="35">
        <f>G54/$G$219</f>
        <v>2.523556566082958E-2</v>
      </c>
    </row>
    <row r="55" spans="1:8" x14ac:dyDescent="0.2">
      <c r="A55" s="2">
        <v>13</v>
      </c>
      <c r="B55" s="30" t="s">
        <v>35</v>
      </c>
      <c r="C55" s="8" t="s">
        <v>26</v>
      </c>
      <c r="D55" s="4">
        <v>0</v>
      </c>
      <c r="E55" s="4">
        <v>0</v>
      </c>
      <c r="F55" s="4">
        <v>256869</v>
      </c>
      <c r="G55" s="13">
        <f t="shared" si="0"/>
        <v>256869</v>
      </c>
      <c r="H55" s="5"/>
    </row>
    <row r="56" spans="1:8" x14ac:dyDescent="0.2">
      <c r="A56" s="1"/>
      <c r="B56" s="30"/>
      <c r="C56" s="8" t="s">
        <v>28</v>
      </c>
      <c r="D56" s="4">
        <v>0</v>
      </c>
      <c r="E56" s="4">
        <v>0</v>
      </c>
      <c r="F56" s="4">
        <v>60371</v>
      </c>
      <c r="G56" s="13">
        <f t="shared" si="0"/>
        <v>60371</v>
      </c>
      <c r="H56" s="5"/>
    </row>
    <row r="57" spans="1:8" x14ac:dyDescent="0.2">
      <c r="A57" s="1"/>
      <c r="B57" s="30"/>
      <c r="C57" s="33" t="s">
        <v>17</v>
      </c>
      <c r="D57" s="34">
        <f>D55+D56</f>
        <v>0</v>
      </c>
      <c r="E57" s="34">
        <f t="shared" ref="E57" si="13">E55+E56</f>
        <v>0</v>
      </c>
      <c r="F57" s="34">
        <f>F55+F56</f>
        <v>317240</v>
      </c>
      <c r="G57" s="13">
        <f t="shared" si="0"/>
        <v>317240</v>
      </c>
      <c r="H57" s="35">
        <f>G57/$G$219</f>
        <v>2.792279200141571E-2</v>
      </c>
    </row>
    <row r="58" spans="1:8" x14ac:dyDescent="0.2">
      <c r="A58" s="2">
        <v>14</v>
      </c>
      <c r="B58" s="29" t="s">
        <v>33</v>
      </c>
      <c r="C58" s="20" t="s">
        <v>11</v>
      </c>
      <c r="D58" s="4">
        <v>0</v>
      </c>
      <c r="E58" s="4">
        <v>0</v>
      </c>
      <c r="F58" s="16">
        <v>31683.69</v>
      </c>
      <c r="G58" s="13">
        <f t="shared" si="0"/>
        <v>31683.69</v>
      </c>
      <c r="H58" s="5"/>
    </row>
    <row r="59" spans="1:8" x14ac:dyDescent="0.2">
      <c r="A59" s="1"/>
      <c r="B59" s="30"/>
      <c r="C59" s="20" t="s">
        <v>18</v>
      </c>
      <c r="D59" s="4">
        <v>0</v>
      </c>
      <c r="E59" s="4">
        <v>0</v>
      </c>
      <c r="F59" s="16">
        <v>119038</v>
      </c>
      <c r="G59" s="13">
        <f t="shared" si="0"/>
        <v>119038</v>
      </c>
      <c r="H59" s="5"/>
    </row>
    <row r="60" spans="1:8" x14ac:dyDescent="0.2">
      <c r="A60" s="1"/>
      <c r="B60" s="30"/>
      <c r="C60" s="20" t="s">
        <v>26</v>
      </c>
      <c r="D60" s="4">
        <v>0</v>
      </c>
      <c r="E60" s="4">
        <v>0</v>
      </c>
      <c r="F60" s="16">
        <v>192448</v>
      </c>
      <c r="G60" s="13">
        <f t="shared" si="0"/>
        <v>192448</v>
      </c>
      <c r="H60" s="5"/>
    </row>
    <row r="61" spans="1:8" x14ac:dyDescent="0.2">
      <c r="A61" s="1"/>
      <c r="B61" s="30"/>
      <c r="C61" s="20" t="s">
        <v>28</v>
      </c>
      <c r="D61" s="4">
        <v>0</v>
      </c>
      <c r="E61" s="4">
        <v>0</v>
      </c>
      <c r="F61" s="16">
        <v>6600</v>
      </c>
      <c r="G61" s="13">
        <f t="shared" si="0"/>
        <v>6600</v>
      </c>
      <c r="H61" s="5"/>
    </row>
    <row r="62" spans="1:8" x14ac:dyDescent="0.2">
      <c r="A62" s="1"/>
      <c r="B62" s="30"/>
      <c r="C62" s="20" t="s">
        <v>36</v>
      </c>
      <c r="D62" s="4">
        <v>0</v>
      </c>
      <c r="E62" s="4">
        <v>0</v>
      </c>
      <c r="F62" s="16">
        <v>62403.25</v>
      </c>
      <c r="G62" s="13">
        <f t="shared" si="0"/>
        <v>62403.25</v>
      </c>
      <c r="H62" s="5"/>
    </row>
    <row r="63" spans="1:8" x14ac:dyDescent="0.2">
      <c r="A63" s="1"/>
      <c r="B63" s="30"/>
      <c r="C63" s="20" t="s">
        <v>37</v>
      </c>
      <c r="D63" s="4">
        <v>0</v>
      </c>
      <c r="E63" s="4">
        <v>0</v>
      </c>
      <c r="F63" s="16">
        <v>377324</v>
      </c>
      <c r="G63" s="13">
        <f t="shared" si="0"/>
        <v>377324</v>
      </c>
      <c r="H63" s="5"/>
    </row>
    <row r="64" spans="1:8" x14ac:dyDescent="0.2">
      <c r="A64" s="1"/>
      <c r="B64" s="30"/>
      <c r="C64" s="20" t="s">
        <v>32</v>
      </c>
      <c r="D64" s="4">
        <v>580</v>
      </c>
      <c r="E64" s="4">
        <v>0</v>
      </c>
      <c r="F64" s="16">
        <v>1517</v>
      </c>
      <c r="G64" s="13">
        <f t="shared" si="0"/>
        <v>2097</v>
      </c>
      <c r="H64" s="5"/>
    </row>
    <row r="65" spans="1:8" x14ac:dyDescent="0.2">
      <c r="A65" s="1"/>
      <c r="B65" s="30"/>
      <c r="C65" s="20" t="s">
        <v>22</v>
      </c>
      <c r="D65" s="4">
        <v>0</v>
      </c>
      <c r="E65" s="4">
        <v>0</v>
      </c>
      <c r="F65" s="16">
        <v>24656</v>
      </c>
      <c r="G65" s="13">
        <f t="shared" si="0"/>
        <v>24656</v>
      </c>
      <c r="H65" s="5"/>
    </row>
    <row r="66" spans="1:8" x14ac:dyDescent="0.2">
      <c r="A66" s="1"/>
      <c r="B66" s="30"/>
      <c r="C66" s="20" t="s">
        <v>38</v>
      </c>
      <c r="D66" s="4">
        <v>441</v>
      </c>
      <c r="E66" s="4">
        <v>0</v>
      </c>
      <c r="F66" s="16">
        <v>0</v>
      </c>
      <c r="G66" s="13">
        <f t="shared" si="0"/>
        <v>441</v>
      </c>
      <c r="H66" s="5"/>
    </row>
    <row r="67" spans="1:8" x14ac:dyDescent="0.2">
      <c r="A67" s="1"/>
      <c r="B67" s="30"/>
      <c r="C67" s="20" t="s">
        <v>14</v>
      </c>
      <c r="D67" s="4">
        <v>0</v>
      </c>
      <c r="E67" s="4">
        <v>0</v>
      </c>
      <c r="F67" s="16">
        <v>413000</v>
      </c>
      <c r="G67" s="13">
        <f t="shared" si="0"/>
        <v>413000</v>
      </c>
      <c r="H67" s="5"/>
    </row>
    <row r="68" spans="1:8" x14ac:dyDescent="0.2">
      <c r="A68" s="1"/>
      <c r="B68" s="30"/>
      <c r="C68" s="20" t="s">
        <v>15</v>
      </c>
      <c r="D68" s="4">
        <v>0</v>
      </c>
      <c r="E68" s="4">
        <v>0</v>
      </c>
      <c r="F68" s="16">
        <v>69058</v>
      </c>
      <c r="G68" s="13">
        <f t="shared" si="0"/>
        <v>69058</v>
      </c>
      <c r="H68" s="5"/>
    </row>
    <row r="69" spans="1:8" x14ac:dyDescent="0.2">
      <c r="A69" s="1"/>
      <c r="B69" s="30"/>
      <c r="C69" s="20" t="s">
        <v>39</v>
      </c>
      <c r="D69" s="4">
        <v>0</v>
      </c>
      <c r="E69" s="4">
        <v>0</v>
      </c>
      <c r="F69" s="16">
        <v>130499</v>
      </c>
      <c r="G69" s="13">
        <f t="shared" ref="G69:G132" si="14">SUM(D69:F69)</f>
        <v>130499</v>
      </c>
      <c r="H69" s="5"/>
    </row>
    <row r="70" spans="1:8" x14ac:dyDescent="0.2">
      <c r="A70" s="1"/>
      <c r="B70" s="30"/>
      <c r="C70" s="20" t="s">
        <v>40</v>
      </c>
      <c r="D70" s="4">
        <v>0</v>
      </c>
      <c r="E70" s="4">
        <v>0</v>
      </c>
      <c r="F70" s="16">
        <v>328409.37</v>
      </c>
      <c r="G70" s="13">
        <f t="shared" si="14"/>
        <v>328409.37</v>
      </c>
      <c r="H70" s="5"/>
    </row>
    <row r="71" spans="1:8" x14ac:dyDescent="0.2">
      <c r="A71" s="1"/>
      <c r="B71" s="30"/>
      <c r="C71" s="20" t="s">
        <v>41</v>
      </c>
      <c r="D71" s="4">
        <v>0</v>
      </c>
      <c r="E71" s="4">
        <v>0</v>
      </c>
      <c r="F71" s="16">
        <v>25496</v>
      </c>
      <c r="G71" s="13">
        <f t="shared" si="14"/>
        <v>25496</v>
      </c>
      <c r="H71" s="5"/>
    </row>
    <row r="72" spans="1:8" x14ac:dyDescent="0.2">
      <c r="A72" s="1"/>
      <c r="B72" s="32"/>
      <c r="C72" s="33" t="s">
        <v>17</v>
      </c>
      <c r="D72" s="34">
        <f>SUM(D58:D71)</f>
        <v>1021</v>
      </c>
      <c r="E72" s="34">
        <f t="shared" ref="E72:F72" si="15">SUM(E58:E71)</f>
        <v>0</v>
      </c>
      <c r="F72" s="34">
        <f t="shared" si="15"/>
        <v>1782132.31</v>
      </c>
      <c r="G72" s="13">
        <f t="shared" si="14"/>
        <v>1783153.31</v>
      </c>
      <c r="H72" s="35">
        <f>G72/$G$219</f>
        <v>0.15694937265718681</v>
      </c>
    </row>
    <row r="73" spans="1:8" x14ac:dyDescent="0.2">
      <c r="A73" s="2">
        <v>15</v>
      </c>
      <c r="B73" s="30" t="s">
        <v>27</v>
      </c>
      <c r="C73" s="20" t="s">
        <v>12</v>
      </c>
      <c r="D73" s="4">
        <v>3173</v>
      </c>
      <c r="E73" s="4">
        <v>0</v>
      </c>
      <c r="F73" s="4">
        <v>0</v>
      </c>
      <c r="G73" s="13">
        <f t="shared" si="14"/>
        <v>3173</v>
      </c>
      <c r="H73" s="5"/>
    </row>
    <row r="74" spans="1:8" x14ac:dyDescent="0.2">
      <c r="A74" s="1"/>
      <c r="B74" s="30"/>
      <c r="C74" s="20" t="s">
        <v>26</v>
      </c>
      <c r="D74" s="4">
        <v>24677.7</v>
      </c>
      <c r="E74" s="4">
        <v>0</v>
      </c>
      <c r="F74" s="4">
        <v>0</v>
      </c>
      <c r="G74" s="13">
        <f t="shared" si="14"/>
        <v>24677.7</v>
      </c>
      <c r="H74" s="5"/>
    </row>
    <row r="75" spans="1:8" x14ac:dyDescent="0.2">
      <c r="A75" s="1"/>
      <c r="B75" s="38"/>
      <c r="C75" s="20" t="s">
        <v>32</v>
      </c>
      <c r="D75" s="4">
        <v>16451</v>
      </c>
      <c r="E75" s="4">
        <v>0</v>
      </c>
      <c r="F75" s="4">
        <v>0</v>
      </c>
      <c r="G75" s="13">
        <f t="shared" si="14"/>
        <v>16451</v>
      </c>
      <c r="H75" s="5"/>
    </row>
    <row r="76" spans="1:8" x14ac:dyDescent="0.2">
      <c r="A76" s="1"/>
      <c r="B76" s="30"/>
      <c r="C76" s="21" t="s">
        <v>42</v>
      </c>
      <c r="D76" s="4">
        <v>5171</v>
      </c>
      <c r="E76" s="4">
        <v>0</v>
      </c>
      <c r="F76" s="4">
        <v>0</v>
      </c>
      <c r="G76" s="13">
        <f t="shared" si="14"/>
        <v>5171</v>
      </c>
      <c r="H76" s="5"/>
    </row>
    <row r="77" spans="1:8" x14ac:dyDescent="0.2">
      <c r="A77" s="1"/>
      <c r="B77" s="30"/>
      <c r="C77" s="8" t="s">
        <v>15</v>
      </c>
      <c r="D77" s="4">
        <v>1268.7</v>
      </c>
      <c r="E77" s="4"/>
      <c r="F77" s="4"/>
      <c r="G77" s="13">
        <f t="shared" si="14"/>
        <v>1268.7</v>
      </c>
      <c r="H77" s="5"/>
    </row>
    <row r="78" spans="1:8" x14ac:dyDescent="0.2">
      <c r="A78" s="1"/>
      <c r="B78" s="30"/>
      <c r="C78" s="3" t="s">
        <v>14</v>
      </c>
      <c r="D78" s="4">
        <v>5706</v>
      </c>
      <c r="E78" s="4">
        <v>0</v>
      </c>
      <c r="F78" s="4">
        <v>0</v>
      </c>
      <c r="G78" s="13">
        <f t="shared" si="14"/>
        <v>5706</v>
      </c>
      <c r="H78" s="5"/>
    </row>
    <row r="79" spans="1:8" x14ac:dyDescent="0.2">
      <c r="A79" s="1"/>
      <c r="B79" s="30"/>
      <c r="C79" s="33" t="s">
        <v>17</v>
      </c>
      <c r="D79" s="34">
        <f>SUM(D73:D78)</f>
        <v>56447.399999999994</v>
      </c>
      <c r="E79" s="34">
        <f t="shared" ref="E79:F79" si="16">SUM(E73:E78)</f>
        <v>0</v>
      </c>
      <c r="F79" s="34">
        <f t="shared" si="16"/>
        <v>0</v>
      </c>
      <c r="G79" s="13">
        <f t="shared" si="14"/>
        <v>56447.399999999994</v>
      </c>
      <c r="H79" s="35">
        <f>G79/$G$219</f>
        <v>4.9683804350671825E-3</v>
      </c>
    </row>
    <row r="80" spans="1:8" x14ac:dyDescent="0.2">
      <c r="A80" s="2">
        <v>16</v>
      </c>
      <c r="B80" s="29" t="s">
        <v>13</v>
      </c>
      <c r="C80" s="22" t="s">
        <v>26</v>
      </c>
      <c r="D80" s="4">
        <v>54398.69</v>
      </c>
      <c r="E80" s="4">
        <v>0</v>
      </c>
      <c r="F80" s="4">
        <v>1054060</v>
      </c>
      <c r="G80" s="13">
        <f t="shared" si="14"/>
        <v>1108458.69</v>
      </c>
      <c r="H80" s="5"/>
    </row>
    <row r="81" spans="1:8" x14ac:dyDescent="0.2">
      <c r="A81" s="1"/>
      <c r="B81" s="30"/>
      <c r="C81" s="22" t="s">
        <v>12</v>
      </c>
      <c r="D81" s="4">
        <v>46.06</v>
      </c>
      <c r="E81" s="4">
        <v>0</v>
      </c>
      <c r="F81" s="4">
        <v>0</v>
      </c>
      <c r="G81" s="13">
        <f t="shared" si="14"/>
        <v>46.06</v>
      </c>
      <c r="H81" s="5"/>
    </row>
    <row r="82" spans="1:8" x14ac:dyDescent="0.2">
      <c r="A82" s="1"/>
      <c r="B82" s="30"/>
      <c r="C82" s="22" t="s">
        <v>28</v>
      </c>
      <c r="D82" s="4">
        <v>0</v>
      </c>
      <c r="E82" s="4">
        <v>0</v>
      </c>
      <c r="F82" s="4">
        <v>23000</v>
      </c>
      <c r="G82" s="13">
        <f t="shared" si="14"/>
        <v>23000</v>
      </c>
      <c r="H82" s="5"/>
    </row>
    <row r="83" spans="1:8" x14ac:dyDescent="0.2">
      <c r="A83" s="1"/>
      <c r="B83" s="30"/>
      <c r="C83" s="22" t="s">
        <v>14</v>
      </c>
      <c r="D83" s="4">
        <v>7508.33</v>
      </c>
      <c r="E83" s="4">
        <v>0</v>
      </c>
      <c r="F83" s="4">
        <v>0</v>
      </c>
      <c r="G83" s="13">
        <f t="shared" si="14"/>
        <v>7508.33</v>
      </c>
      <c r="H83" s="5"/>
    </row>
    <row r="84" spans="1:8" x14ac:dyDescent="0.2">
      <c r="A84" s="1"/>
      <c r="B84" s="30"/>
      <c r="C84" s="22" t="s">
        <v>15</v>
      </c>
      <c r="D84" s="4">
        <v>11071.73</v>
      </c>
      <c r="E84" s="4">
        <v>0</v>
      </c>
      <c r="F84" s="4">
        <v>0</v>
      </c>
      <c r="G84" s="13">
        <f t="shared" si="14"/>
        <v>11071.73</v>
      </c>
      <c r="H84" s="5"/>
    </row>
    <row r="85" spans="1:8" x14ac:dyDescent="0.2">
      <c r="A85" s="1"/>
      <c r="B85" s="30"/>
      <c r="C85" s="22" t="s">
        <v>41</v>
      </c>
      <c r="D85" s="4">
        <v>8163.9</v>
      </c>
      <c r="E85" s="4">
        <v>0</v>
      </c>
      <c r="F85" s="4">
        <v>0</v>
      </c>
      <c r="G85" s="13">
        <f t="shared" si="14"/>
        <v>8163.9</v>
      </c>
      <c r="H85" s="5"/>
    </row>
    <row r="86" spans="1:8" x14ac:dyDescent="0.2">
      <c r="A86" s="1"/>
      <c r="B86" s="30"/>
      <c r="C86" s="22" t="s">
        <v>43</v>
      </c>
      <c r="D86" s="4">
        <v>117051</v>
      </c>
      <c r="E86" s="4">
        <v>0</v>
      </c>
      <c r="F86" s="4">
        <v>0</v>
      </c>
      <c r="G86" s="13">
        <f t="shared" si="14"/>
        <v>117051</v>
      </c>
      <c r="H86" s="5"/>
    </row>
    <row r="87" spans="1:8" x14ac:dyDescent="0.2">
      <c r="A87" s="1"/>
      <c r="B87" s="32"/>
      <c r="C87" s="37" t="s">
        <v>17</v>
      </c>
      <c r="D87" s="34">
        <f>SUM(D80:D86)</f>
        <v>198239.71</v>
      </c>
      <c r="E87" s="34">
        <f t="shared" ref="E87:F87" si="17">SUM(E80:E86)</f>
        <v>0</v>
      </c>
      <c r="F87" s="34">
        <f t="shared" si="17"/>
        <v>1077060</v>
      </c>
      <c r="G87" s="13">
        <f t="shared" si="14"/>
        <v>1275299.71</v>
      </c>
      <c r="H87" s="35">
        <f>G87/$G$219</f>
        <v>0.11224917583468595</v>
      </c>
    </row>
    <row r="88" spans="1:8" x14ac:dyDescent="0.2">
      <c r="A88" s="2">
        <v>17</v>
      </c>
      <c r="B88" s="29" t="s">
        <v>24</v>
      </c>
      <c r="C88" s="3" t="s">
        <v>41</v>
      </c>
      <c r="D88" s="4">
        <v>5329</v>
      </c>
      <c r="E88" s="4">
        <v>0</v>
      </c>
      <c r="F88" s="4">
        <v>0</v>
      </c>
      <c r="G88" s="13">
        <f t="shared" si="14"/>
        <v>5329</v>
      </c>
      <c r="H88" s="5"/>
    </row>
    <row r="89" spans="1:8" x14ac:dyDescent="0.2">
      <c r="A89" s="1"/>
      <c r="B89" s="30"/>
      <c r="C89" s="6" t="s">
        <v>43</v>
      </c>
      <c r="D89" s="4">
        <v>21702</v>
      </c>
      <c r="E89" s="4">
        <v>0</v>
      </c>
      <c r="F89" s="4">
        <v>0</v>
      </c>
      <c r="G89" s="13">
        <f t="shared" si="14"/>
        <v>21702</v>
      </c>
      <c r="H89" s="5"/>
    </row>
    <row r="90" spans="1:8" x14ac:dyDescent="0.2">
      <c r="A90" s="1"/>
      <c r="B90" s="32"/>
      <c r="C90" s="33" t="s">
        <v>17</v>
      </c>
      <c r="D90" s="34">
        <f>SUM(D88:D89)</f>
        <v>27031</v>
      </c>
      <c r="E90" s="34">
        <f t="shared" ref="E90:F90" si="18">SUM(E88:E89)</f>
        <v>0</v>
      </c>
      <c r="F90" s="34">
        <f t="shared" si="18"/>
        <v>0</v>
      </c>
      <c r="G90" s="13">
        <f t="shared" si="14"/>
        <v>27031</v>
      </c>
      <c r="H90" s="35">
        <f>G90/$G$219</f>
        <v>2.3792112929966838E-3</v>
      </c>
    </row>
    <row r="91" spans="1:8" x14ac:dyDescent="0.2">
      <c r="A91" s="2">
        <v>18</v>
      </c>
      <c r="B91" s="29" t="s">
        <v>21</v>
      </c>
      <c r="C91" s="3" t="s">
        <v>26</v>
      </c>
      <c r="D91" s="4">
        <v>21657</v>
      </c>
      <c r="E91" s="4">
        <v>0</v>
      </c>
      <c r="F91" s="4">
        <v>0</v>
      </c>
      <c r="G91" s="13">
        <f t="shared" si="14"/>
        <v>21657</v>
      </c>
      <c r="H91" s="5"/>
    </row>
    <row r="92" spans="1:8" x14ac:dyDescent="0.2">
      <c r="A92" s="1"/>
      <c r="B92" s="30"/>
      <c r="C92" s="3" t="s">
        <v>42</v>
      </c>
      <c r="D92" s="4">
        <v>3887</v>
      </c>
      <c r="E92" s="4"/>
      <c r="F92" s="4">
        <v>0</v>
      </c>
      <c r="G92" s="13">
        <f t="shared" si="14"/>
        <v>3887</v>
      </c>
      <c r="H92" s="5"/>
    </row>
    <row r="93" spans="1:8" x14ac:dyDescent="0.2">
      <c r="A93" s="1"/>
      <c r="B93" s="30"/>
      <c r="C93" s="3" t="s">
        <v>43</v>
      </c>
      <c r="D93" s="4">
        <v>420</v>
      </c>
      <c r="E93" s="4">
        <v>0</v>
      </c>
      <c r="F93" s="4">
        <v>0</v>
      </c>
      <c r="G93" s="13">
        <f t="shared" si="14"/>
        <v>420</v>
      </c>
      <c r="H93" s="5"/>
    </row>
    <row r="94" spans="1:8" x14ac:dyDescent="0.2">
      <c r="A94" s="1"/>
      <c r="B94" s="32"/>
      <c r="C94" s="33" t="s">
        <v>17</v>
      </c>
      <c r="D94" s="34">
        <f>D91+D92+D93</f>
        <v>25964</v>
      </c>
      <c r="E94" s="34">
        <f t="shared" ref="E94:F94" si="19">E91+E92+E93</f>
        <v>0</v>
      </c>
      <c r="F94" s="34">
        <f t="shared" si="19"/>
        <v>0</v>
      </c>
      <c r="G94" s="13">
        <f t="shared" si="14"/>
        <v>25964</v>
      </c>
      <c r="H94" s="35">
        <f>G94/$G$219</f>
        <v>2.2852962158768043E-3</v>
      </c>
    </row>
    <row r="95" spans="1:8" x14ac:dyDescent="0.2">
      <c r="A95" s="2">
        <v>19</v>
      </c>
      <c r="B95" s="29" t="s">
        <v>14</v>
      </c>
      <c r="C95" s="23" t="s">
        <v>11</v>
      </c>
      <c r="D95" s="4">
        <v>0</v>
      </c>
      <c r="E95" s="7">
        <v>0</v>
      </c>
      <c r="F95" s="4">
        <v>4811.8900000000003</v>
      </c>
      <c r="G95" s="13">
        <f t="shared" si="14"/>
        <v>4811.8900000000003</v>
      </c>
      <c r="H95" s="5"/>
    </row>
    <row r="96" spans="1:8" x14ac:dyDescent="0.2">
      <c r="A96" s="1"/>
      <c r="B96" s="30"/>
      <c r="C96" s="24" t="s">
        <v>18</v>
      </c>
      <c r="D96" s="4">
        <v>0</v>
      </c>
      <c r="E96" s="7">
        <v>0</v>
      </c>
      <c r="F96" s="4">
        <v>115507</v>
      </c>
      <c r="G96" s="13">
        <f t="shared" si="14"/>
        <v>115507</v>
      </c>
      <c r="H96" s="5"/>
    </row>
    <row r="97" spans="2:8" ht="16" x14ac:dyDescent="0.2">
      <c r="B97" s="36"/>
      <c r="C97" s="20" t="s">
        <v>26</v>
      </c>
      <c r="D97" s="4">
        <v>80011</v>
      </c>
      <c r="E97" s="4">
        <v>60364</v>
      </c>
      <c r="F97" s="4">
        <v>173093</v>
      </c>
      <c r="G97" s="13">
        <f t="shared" si="14"/>
        <v>313468</v>
      </c>
      <c r="H97" s="9"/>
    </row>
    <row r="98" spans="2:8" ht="16" x14ac:dyDescent="0.2">
      <c r="B98" s="36"/>
      <c r="C98" s="20" t="s">
        <v>12</v>
      </c>
      <c r="D98" s="4">
        <v>10572</v>
      </c>
      <c r="E98" s="4">
        <v>10067</v>
      </c>
      <c r="F98" s="4">
        <v>0</v>
      </c>
      <c r="G98" s="13">
        <f t="shared" si="14"/>
        <v>20639</v>
      </c>
      <c r="H98" s="9"/>
    </row>
    <row r="99" spans="2:8" ht="16" x14ac:dyDescent="0.2">
      <c r="B99" s="30"/>
      <c r="C99" s="23" t="s">
        <v>28</v>
      </c>
      <c r="D99" s="4">
        <v>0</v>
      </c>
      <c r="E99" s="4">
        <v>0</v>
      </c>
      <c r="F99" s="4">
        <v>17351.3</v>
      </c>
      <c r="G99" s="13">
        <f t="shared" si="14"/>
        <v>17351.3</v>
      </c>
      <c r="H99" s="9"/>
    </row>
    <row r="100" spans="2:8" ht="16" x14ac:dyDescent="0.2">
      <c r="B100" s="30"/>
      <c r="C100" s="20" t="s">
        <v>36</v>
      </c>
      <c r="D100" s="4">
        <v>0</v>
      </c>
      <c r="E100" s="4">
        <v>0</v>
      </c>
      <c r="F100" s="4">
        <v>21462.75</v>
      </c>
      <c r="G100" s="13">
        <f t="shared" si="14"/>
        <v>21462.75</v>
      </c>
      <c r="H100" s="9"/>
    </row>
    <row r="101" spans="2:8" x14ac:dyDescent="0.2">
      <c r="B101" s="30"/>
      <c r="C101" s="20" t="s">
        <v>37</v>
      </c>
      <c r="D101" s="4">
        <v>0</v>
      </c>
      <c r="E101" s="4">
        <v>0</v>
      </c>
      <c r="F101" s="4">
        <v>92252.39</v>
      </c>
      <c r="G101" s="13">
        <f t="shared" si="14"/>
        <v>92252.39</v>
      </c>
      <c r="H101" s="3"/>
    </row>
    <row r="102" spans="2:8" x14ac:dyDescent="0.2">
      <c r="B102" s="30"/>
      <c r="C102" s="20" t="s">
        <v>32</v>
      </c>
      <c r="D102" s="4">
        <v>0</v>
      </c>
      <c r="E102" s="4">
        <v>0</v>
      </c>
      <c r="F102" s="4">
        <v>7033</v>
      </c>
      <c r="G102" s="13">
        <f t="shared" si="14"/>
        <v>7033</v>
      </c>
      <c r="H102" s="3"/>
    </row>
    <row r="103" spans="2:8" x14ac:dyDescent="0.2">
      <c r="B103" s="30"/>
      <c r="C103" s="20" t="s">
        <v>33</v>
      </c>
      <c r="D103" s="4">
        <v>0</v>
      </c>
      <c r="E103" s="4">
        <v>0</v>
      </c>
      <c r="F103" s="4">
        <v>318428.08</v>
      </c>
      <c r="G103" s="13">
        <f t="shared" si="14"/>
        <v>318428.08</v>
      </c>
      <c r="H103" s="3"/>
    </row>
    <row r="104" spans="2:8" x14ac:dyDescent="0.2">
      <c r="B104" s="30"/>
      <c r="C104" s="20" t="s">
        <v>13</v>
      </c>
      <c r="D104" s="4">
        <v>60325.9</v>
      </c>
      <c r="E104" s="4">
        <v>0</v>
      </c>
      <c r="F104" s="4">
        <v>0</v>
      </c>
      <c r="G104" s="13">
        <f t="shared" si="14"/>
        <v>60325.9</v>
      </c>
      <c r="H104" s="3"/>
    </row>
    <row r="105" spans="2:8" x14ac:dyDescent="0.2">
      <c r="B105" s="30"/>
      <c r="C105" s="20" t="s">
        <v>24</v>
      </c>
      <c r="D105" s="4">
        <v>1500</v>
      </c>
      <c r="E105" s="4">
        <v>0</v>
      </c>
      <c r="F105" s="4">
        <v>0</v>
      </c>
      <c r="G105" s="13">
        <f t="shared" si="14"/>
        <v>1500</v>
      </c>
      <c r="H105" s="3"/>
    </row>
    <row r="106" spans="2:8" x14ac:dyDescent="0.2">
      <c r="B106" s="30"/>
      <c r="C106" s="20" t="s">
        <v>15</v>
      </c>
      <c r="D106" s="4">
        <v>0</v>
      </c>
      <c r="E106" s="4">
        <v>0</v>
      </c>
      <c r="F106" s="4">
        <v>79987.97</v>
      </c>
      <c r="G106" s="13">
        <f t="shared" si="14"/>
        <v>79987.97</v>
      </c>
      <c r="H106" s="3"/>
    </row>
    <row r="107" spans="2:8" x14ac:dyDescent="0.2">
      <c r="B107" s="30"/>
      <c r="C107" s="20" t="s">
        <v>40</v>
      </c>
      <c r="D107" s="4">
        <v>0</v>
      </c>
      <c r="E107" s="4">
        <v>0</v>
      </c>
      <c r="F107" s="4">
        <v>617438.49</v>
      </c>
      <c r="G107" s="13">
        <f t="shared" si="14"/>
        <v>617438.49</v>
      </c>
      <c r="H107" s="3"/>
    </row>
    <row r="108" spans="2:8" x14ac:dyDescent="0.2">
      <c r="B108" s="30"/>
      <c r="C108" s="20" t="s">
        <v>41</v>
      </c>
      <c r="D108" s="4">
        <v>0</v>
      </c>
      <c r="E108" s="4">
        <v>0</v>
      </c>
      <c r="F108" s="4">
        <v>161567.29</v>
      </c>
      <c r="G108" s="13">
        <f t="shared" si="14"/>
        <v>161567.29</v>
      </c>
      <c r="H108" s="5"/>
    </row>
    <row r="109" spans="2:8" x14ac:dyDescent="0.2">
      <c r="B109" s="30"/>
      <c r="C109" s="20" t="s">
        <v>43</v>
      </c>
      <c r="D109" s="4">
        <v>0</v>
      </c>
      <c r="E109" s="4">
        <v>0</v>
      </c>
      <c r="F109" s="4">
        <v>4645.3599999999997</v>
      </c>
      <c r="G109" s="13">
        <f t="shared" si="14"/>
        <v>4645.3599999999997</v>
      </c>
      <c r="H109" s="5"/>
    </row>
    <row r="110" spans="2:8" x14ac:dyDescent="0.2">
      <c r="B110" s="30"/>
      <c r="C110" s="20" t="s">
        <v>44</v>
      </c>
      <c r="D110" s="4">
        <v>0</v>
      </c>
      <c r="E110" s="4">
        <v>0</v>
      </c>
      <c r="F110" s="4">
        <v>284350</v>
      </c>
      <c r="G110" s="13">
        <f t="shared" si="14"/>
        <v>284350</v>
      </c>
      <c r="H110" s="5"/>
    </row>
    <row r="111" spans="2:8" x14ac:dyDescent="0.2">
      <c r="B111" s="30"/>
      <c r="C111" s="20" t="s">
        <v>45</v>
      </c>
      <c r="D111" s="4">
        <v>0</v>
      </c>
      <c r="E111" s="4">
        <v>0</v>
      </c>
      <c r="F111" s="4">
        <v>8647.25</v>
      </c>
      <c r="G111" s="13">
        <f t="shared" si="14"/>
        <v>8647.25</v>
      </c>
      <c r="H111" s="5"/>
    </row>
    <row r="112" spans="2:8" x14ac:dyDescent="0.2">
      <c r="B112" s="32"/>
      <c r="C112" s="33" t="s">
        <v>17</v>
      </c>
      <c r="D112" s="34">
        <f>SUM(D95:D111)</f>
        <v>152408.9</v>
      </c>
      <c r="E112" s="34">
        <f t="shared" ref="E112:F112" si="20">SUM(E95:E111)</f>
        <v>70431</v>
      </c>
      <c r="F112" s="34">
        <f t="shared" si="20"/>
        <v>1906575.7700000003</v>
      </c>
      <c r="G112" s="13">
        <f t="shared" si="14"/>
        <v>2129415.6700000004</v>
      </c>
      <c r="H112" s="35">
        <f>G112/$G$219</f>
        <v>0.18742665123554811</v>
      </c>
    </row>
    <row r="113" spans="1:8" x14ac:dyDescent="0.2">
      <c r="A113" s="2">
        <v>20</v>
      </c>
      <c r="B113" s="117" t="s">
        <v>31</v>
      </c>
      <c r="C113" s="18" t="s">
        <v>26</v>
      </c>
      <c r="D113" s="4">
        <v>0</v>
      </c>
      <c r="E113" s="4">
        <v>44000</v>
      </c>
      <c r="F113" s="4">
        <v>0</v>
      </c>
      <c r="G113" s="13">
        <f t="shared" si="14"/>
        <v>44000</v>
      </c>
      <c r="H113" s="5"/>
    </row>
    <row r="114" spans="1:8" x14ac:dyDescent="0.2">
      <c r="A114" s="1"/>
      <c r="B114" s="118"/>
      <c r="C114" s="6" t="s">
        <v>46</v>
      </c>
      <c r="D114" s="4">
        <v>221.67</v>
      </c>
      <c r="E114" s="4">
        <v>0</v>
      </c>
      <c r="F114" s="4">
        <v>500</v>
      </c>
      <c r="G114" s="13">
        <f t="shared" si="14"/>
        <v>721.67</v>
      </c>
      <c r="H114" s="5"/>
    </row>
    <row r="115" spans="1:8" x14ac:dyDescent="0.2">
      <c r="A115" s="1"/>
      <c r="B115" s="32"/>
      <c r="C115" s="33" t="s">
        <v>17</v>
      </c>
      <c r="D115" s="34">
        <f>D113+D114</f>
        <v>221.67</v>
      </c>
      <c r="E115" s="34">
        <f t="shared" ref="E115:F115" si="21">E113+E114</f>
        <v>44000</v>
      </c>
      <c r="F115" s="34">
        <f t="shared" si="21"/>
        <v>500</v>
      </c>
      <c r="G115" s="13">
        <f t="shared" si="14"/>
        <v>44721.67</v>
      </c>
      <c r="H115" s="35">
        <f>G115/$G$219</f>
        <v>3.9363065482472346E-3</v>
      </c>
    </row>
    <row r="116" spans="1:8" x14ac:dyDescent="0.2">
      <c r="A116" s="2">
        <v>21</v>
      </c>
      <c r="B116" s="30" t="s">
        <v>47</v>
      </c>
      <c r="C116" s="17" t="s">
        <v>48</v>
      </c>
      <c r="D116" s="4">
        <v>1104</v>
      </c>
      <c r="E116" s="4">
        <v>0</v>
      </c>
      <c r="F116" s="4">
        <v>0</v>
      </c>
      <c r="G116" s="13">
        <f t="shared" si="14"/>
        <v>1104</v>
      </c>
      <c r="H116" s="5"/>
    </row>
    <row r="117" spans="1:8" x14ac:dyDescent="0.2">
      <c r="A117" s="1"/>
      <c r="B117" s="30"/>
      <c r="C117" s="33" t="s">
        <v>17</v>
      </c>
      <c r="D117" s="34">
        <f>D116</f>
        <v>1104</v>
      </c>
      <c r="E117" s="34">
        <f>E116</f>
        <v>0</v>
      </c>
      <c r="F117" s="34">
        <f>F116</f>
        <v>0</v>
      </c>
      <c r="G117" s="13">
        <f t="shared" si="14"/>
        <v>1104</v>
      </c>
      <c r="H117" s="35">
        <f>G117/$G$219</f>
        <v>9.7171738650746886E-5</v>
      </c>
    </row>
    <row r="118" spans="1:8" x14ac:dyDescent="0.2">
      <c r="A118" s="2">
        <v>22</v>
      </c>
      <c r="B118" s="29" t="s">
        <v>48</v>
      </c>
      <c r="C118" s="17" t="s">
        <v>47</v>
      </c>
      <c r="D118" s="4">
        <v>302</v>
      </c>
      <c r="E118" s="4">
        <v>0</v>
      </c>
      <c r="F118" s="4">
        <v>0</v>
      </c>
      <c r="G118" s="13">
        <f t="shared" si="14"/>
        <v>302</v>
      </c>
      <c r="H118" s="5"/>
    </row>
    <row r="119" spans="1:8" x14ac:dyDescent="0.2">
      <c r="A119" s="1"/>
      <c r="B119" s="32"/>
      <c r="C119" s="33" t="s">
        <v>17</v>
      </c>
      <c r="D119" s="34">
        <f>D118</f>
        <v>302</v>
      </c>
      <c r="E119" s="34">
        <f t="shared" ref="E119:F119" si="22">E118</f>
        <v>0</v>
      </c>
      <c r="F119" s="34">
        <f t="shared" si="22"/>
        <v>0</v>
      </c>
      <c r="G119" s="13">
        <f t="shared" si="14"/>
        <v>302</v>
      </c>
      <c r="H119" s="35">
        <f>G119/$G$219</f>
        <v>2.6581399522215182E-5</v>
      </c>
    </row>
    <row r="120" spans="1:8" x14ac:dyDescent="0.2">
      <c r="A120" s="2">
        <v>24</v>
      </c>
      <c r="B120" s="29" t="s">
        <v>50</v>
      </c>
      <c r="C120" s="19" t="s">
        <v>40</v>
      </c>
      <c r="D120" s="4">
        <v>58</v>
      </c>
      <c r="E120" s="4">
        <v>0</v>
      </c>
      <c r="F120" s="4">
        <v>0</v>
      </c>
      <c r="G120" s="13">
        <f t="shared" si="14"/>
        <v>58</v>
      </c>
      <c r="H120" s="5"/>
    </row>
    <row r="121" spans="1:8" x14ac:dyDescent="0.2">
      <c r="A121" s="1"/>
      <c r="B121" s="30"/>
      <c r="C121" s="19" t="s">
        <v>16</v>
      </c>
      <c r="D121" s="4">
        <v>40</v>
      </c>
      <c r="E121" s="4">
        <v>0</v>
      </c>
      <c r="F121" s="4">
        <v>0</v>
      </c>
      <c r="G121" s="13">
        <f t="shared" si="14"/>
        <v>40</v>
      </c>
      <c r="H121" s="5"/>
    </row>
    <row r="122" spans="1:8" x14ac:dyDescent="0.2">
      <c r="A122" s="1"/>
      <c r="B122" s="32"/>
      <c r="C122" s="33" t="s">
        <v>17</v>
      </c>
      <c r="D122" s="34">
        <f>D120+D121</f>
        <v>98</v>
      </c>
      <c r="E122" s="34">
        <v>0</v>
      </c>
      <c r="F122" s="34">
        <v>0</v>
      </c>
      <c r="G122" s="13">
        <f t="shared" si="14"/>
        <v>98</v>
      </c>
      <c r="H122" s="35">
        <f>G122/$G$219</f>
        <v>8.6257521628380387E-6</v>
      </c>
    </row>
    <row r="123" spans="1:8" x14ac:dyDescent="0.2">
      <c r="A123" s="2">
        <v>25</v>
      </c>
      <c r="B123" s="30" t="s">
        <v>51</v>
      </c>
      <c r="C123" s="18" t="s">
        <v>38</v>
      </c>
      <c r="D123" s="4">
        <v>820</v>
      </c>
      <c r="E123" s="4">
        <v>0</v>
      </c>
      <c r="F123" s="4">
        <v>0</v>
      </c>
      <c r="G123" s="13">
        <f t="shared" si="14"/>
        <v>820</v>
      </c>
      <c r="H123" s="5"/>
    </row>
    <row r="124" spans="1:8" x14ac:dyDescent="0.2">
      <c r="A124" s="1"/>
      <c r="B124" s="30"/>
      <c r="C124" s="33" t="s">
        <v>17</v>
      </c>
      <c r="D124" s="34">
        <f>D123</f>
        <v>820</v>
      </c>
      <c r="E124" s="34">
        <f t="shared" ref="E124:F124" si="23">E123</f>
        <v>0</v>
      </c>
      <c r="F124" s="34">
        <f t="shared" si="23"/>
        <v>0</v>
      </c>
      <c r="G124" s="13">
        <f t="shared" si="14"/>
        <v>820</v>
      </c>
      <c r="H124" s="35">
        <f>G124/$G$219</f>
        <v>7.2174660954359105E-5</v>
      </c>
    </row>
    <row r="125" spans="1:8" x14ac:dyDescent="0.2">
      <c r="A125" s="2">
        <v>26</v>
      </c>
      <c r="B125" s="29" t="s">
        <v>16</v>
      </c>
      <c r="C125" s="21" t="s">
        <v>13</v>
      </c>
      <c r="D125" s="4">
        <v>171</v>
      </c>
      <c r="E125" s="7">
        <v>0</v>
      </c>
      <c r="F125" s="7">
        <v>0</v>
      </c>
      <c r="G125" s="13">
        <f t="shared" si="14"/>
        <v>171</v>
      </c>
      <c r="H125" s="3"/>
    </row>
    <row r="126" spans="1:8" x14ac:dyDescent="0.2">
      <c r="A126" s="1"/>
      <c r="B126" s="30"/>
      <c r="C126" s="21" t="s">
        <v>50</v>
      </c>
      <c r="D126" s="4">
        <v>145</v>
      </c>
      <c r="E126" s="7"/>
      <c r="F126" s="7"/>
      <c r="G126" s="13">
        <f t="shared" si="14"/>
        <v>145</v>
      </c>
      <c r="H126" s="3"/>
    </row>
    <row r="127" spans="1:8" x14ac:dyDescent="0.2">
      <c r="A127" s="1"/>
      <c r="B127" s="30"/>
      <c r="C127" s="21" t="s">
        <v>40</v>
      </c>
      <c r="D127" s="4">
        <v>8428</v>
      </c>
      <c r="E127" s="7">
        <v>0</v>
      </c>
      <c r="F127" s="7">
        <v>0</v>
      </c>
      <c r="G127" s="13">
        <f t="shared" si="14"/>
        <v>8428</v>
      </c>
      <c r="H127" s="3"/>
    </row>
    <row r="128" spans="1:8" x14ac:dyDescent="0.2">
      <c r="A128" s="1"/>
      <c r="B128" s="30"/>
      <c r="C128" s="21" t="s">
        <v>52</v>
      </c>
      <c r="D128" s="4">
        <v>3328</v>
      </c>
      <c r="E128" s="7">
        <v>0</v>
      </c>
      <c r="F128" s="7">
        <v>0</v>
      </c>
      <c r="G128" s="13">
        <f t="shared" si="14"/>
        <v>3328</v>
      </c>
      <c r="H128" s="3"/>
    </row>
    <row r="129" spans="1:8" x14ac:dyDescent="0.2">
      <c r="A129" s="1"/>
      <c r="B129" s="30"/>
      <c r="C129" s="21" t="s">
        <v>53</v>
      </c>
      <c r="D129" s="4">
        <v>955</v>
      </c>
      <c r="E129" s="7">
        <v>0</v>
      </c>
      <c r="F129" s="7">
        <v>0</v>
      </c>
      <c r="G129" s="13">
        <f t="shared" si="14"/>
        <v>955</v>
      </c>
      <c r="H129" s="3"/>
    </row>
    <row r="130" spans="1:8" x14ac:dyDescent="0.2">
      <c r="A130" s="1"/>
      <c r="B130" s="30"/>
      <c r="C130" s="21" t="s">
        <v>54</v>
      </c>
      <c r="D130" s="4">
        <v>2552</v>
      </c>
      <c r="E130" s="7">
        <v>0</v>
      </c>
      <c r="F130" s="7">
        <v>0</v>
      </c>
      <c r="G130" s="13">
        <f t="shared" si="14"/>
        <v>2552</v>
      </c>
      <c r="H130" s="3"/>
    </row>
    <row r="131" spans="1:8" x14ac:dyDescent="0.2">
      <c r="A131" s="1"/>
      <c r="B131" s="30"/>
      <c r="C131" s="21" t="s">
        <v>55</v>
      </c>
      <c r="D131" s="4">
        <v>1060</v>
      </c>
      <c r="E131" s="7">
        <v>0</v>
      </c>
      <c r="F131" s="7">
        <v>0</v>
      </c>
      <c r="G131" s="13">
        <f t="shared" si="14"/>
        <v>1060</v>
      </c>
      <c r="H131" s="3"/>
    </row>
    <row r="132" spans="1:8" x14ac:dyDescent="0.2">
      <c r="A132" s="1"/>
      <c r="B132" s="30"/>
      <c r="C132" s="21" t="s">
        <v>56</v>
      </c>
      <c r="D132" s="4">
        <v>780</v>
      </c>
      <c r="E132" s="7">
        <v>0</v>
      </c>
      <c r="F132" s="7">
        <v>0</v>
      </c>
      <c r="G132" s="13">
        <f t="shared" si="14"/>
        <v>780</v>
      </c>
      <c r="H132" s="3"/>
    </row>
    <row r="133" spans="1:8" x14ac:dyDescent="0.2">
      <c r="A133" s="1"/>
      <c r="B133" s="30"/>
      <c r="C133" s="20" t="s">
        <v>41</v>
      </c>
      <c r="D133" s="4">
        <v>244018</v>
      </c>
      <c r="E133" s="4">
        <v>0</v>
      </c>
      <c r="F133" s="4">
        <v>0</v>
      </c>
      <c r="G133" s="13">
        <f t="shared" ref="G133:G196" si="24">SUM(D133:F133)</f>
        <v>244018</v>
      </c>
      <c r="H133" s="5"/>
    </row>
    <row r="134" spans="1:8" x14ac:dyDescent="0.2">
      <c r="A134" s="1"/>
      <c r="B134" s="30"/>
      <c r="C134" s="20" t="s">
        <v>57</v>
      </c>
      <c r="D134" s="4">
        <v>246455</v>
      </c>
      <c r="E134" s="4">
        <v>0</v>
      </c>
      <c r="F134" s="4">
        <v>0</v>
      </c>
      <c r="G134" s="13">
        <f t="shared" si="24"/>
        <v>246455</v>
      </c>
      <c r="H134" s="5"/>
    </row>
    <row r="135" spans="1:8" x14ac:dyDescent="0.2">
      <c r="A135" s="1"/>
      <c r="B135" s="30"/>
      <c r="C135" s="20" t="s">
        <v>43</v>
      </c>
      <c r="D135" s="4">
        <v>2809</v>
      </c>
      <c r="E135" s="4">
        <v>0</v>
      </c>
      <c r="F135" s="4">
        <v>0</v>
      </c>
      <c r="G135" s="13">
        <f t="shared" si="24"/>
        <v>2809</v>
      </c>
      <c r="H135" s="5"/>
    </row>
    <row r="136" spans="1:8" x14ac:dyDescent="0.2">
      <c r="A136" s="1"/>
      <c r="B136" s="30"/>
      <c r="C136" s="20" t="s">
        <v>45</v>
      </c>
      <c r="D136" s="4">
        <v>371342.5</v>
      </c>
      <c r="E136" s="4">
        <v>0</v>
      </c>
      <c r="F136" s="4">
        <v>0</v>
      </c>
      <c r="G136" s="13">
        <f t="shared" si="24"/>
        <v>371342.5</v>
      </c>
      <c r="H136" s="5"/>
    </row>
    <row r="137" spans="1:8" x14ac:dyDescent="0.2">
      <c r="A137" s="1"/>
      <c r="B137" s="32"/>
      <c r="C137" s="33" t="s">
        <v>17</v>
      </c>
      <c r="D137" s="39">
        <f>SUM(D125:D136)</f>
        <v>882043.5</v>
      </c>
      <c r="E137" s="39">
        <f t="shared" ref="E137:F137" si="25">SUM(E125:E136)</f>
        <v>0</v>
      </c>
      <c r="F137" s="39">
        <f t="shared" si="25"/>
        <v>0</v>
      </c>
      <c r="G137" s="13">
        <f t="shared" si="24"/>
        <v>882043.5</v>
      </c>
      <c r="H137" s="35">
        <f>G137/$G$219</f>
        <v>7.7635598243288098E-2</v>
      </c>
    </row>
    <row r="138" spans="1:8" x14ac:dyDescent="0.2">
      <c r="A138" s="2">
        <v>27</v>
      </c>
      <c r="B138" s="29" t="s">
        <v>40</v>
      </c>
      <c r="C138" s="20" t="s">
        <v>16</v>
      </c>
      <c r="D138" s="4">
        <v>33914</v>
      </c>
      <c r="E138" s="4">
        <v>0</v>
      </c>
      <c r="F138" s="4">
        <v>0</v>
      </c>
      <c r="G138" s="13">
        <f t="shared" si="24"/>
        <v>33914</v>
      </c>
      <c r="H138" s="5"/>
    </row>
    <row r="139" spans="1:8" x14ac:dyDescent="0.2">
      <c r="A139" s="1"/>
      <c r="B139" s="30"/>
      <c r="C139" s="20" t="s">
        <v>55</v>
      </c>
      <c r="D139" s="4">
        <v>559</v>
      </c>
      <c r="E139" s="4">
        <v>0</v>
      </c>
      <c r="F139" s="4">
        <v>0</v>
      </c>
      <c r="G139" s="13">
        <f t="shared" si="24"/>
        <v>559</v>
      </c>
      <c r="H139" s="5"/>
    </row>
    <row r="140" spans="1:8" x14ac:dyDescent="0.2">
      <c r="A140" s="1"/>
      <c r="B140" s="30"/>
      <c r="C140" s="20" t="s">
        <v>56</v>
      </c>
      <c r="D140" s="4">
        <v>738</v>
      </c>
      <c r="E140" s="4">
        <v>0</v>
      </c>
      <c r="F140" s="4">
        <v>0</v>
      </c>
      <c r="G140" s="13">
        <f t="shared" si="24"/>
        <v>738</v>
      </c>
      <c r="H140" s="5"/>
    </row>
    <row r="141" spans="1:8" x14ac:dyDescent="0.2">
      <c r="A141" s="1"/>
      <c r="B141" s="30"/>
      <c r="C141" s="20" t="s">
        <v>57</v>
      </c>
      <c r="D141" s="4">
        <v>110</v>
      </c>
      <c r="E141" s="4">
        <v>0</v>
      </c>
      <c r="F141" s="4">
        <v>0</v>
      </c>
      <c r="G141" s="13">
        <f t="shared" si="24"/>
        <v>110</v>
      </c>
      <c r="H141" s="5"/>
    </row>
    <row r="142" spans="1:8" x14ac:dyDescent="0.2">
      <c r="A142" s="1"/>
      <c r="B142" s="30"/>
      <c r="C142" s="20" t="s">
        <v>43</v>
      </c>
      <c r="D142" s="4">
        <v>30</v>
      </c>
      <c r="E142" s="4">
        <v>0</v>
      </c>
      <c r="F142" s="4">
        <v>0</v>
      </c>
      <c r="G142" s="13">
        <f t="shared" si="24"/>
        <v>30</v>
      </c>
      <c r="H142" s="5"/>
    </row>
    <row r="143" spans="1:8" x14ac:dyDescent="0.2">
      <c r="A143" s="1"/>
      <c r="B143" s="30"/>
      <c r="C143" s="20" t="s">
        <v>45</v>
      </c>
      <c r="D143" s="4">
        <v>131775</v>
      </c>
      <c r="E143" s="4">
        <v>0</v>
      </c>
      <c r="F143" s="4">
        <v>0</v>
      </c>
      <c r="G143" s="13">
        <f t="shared" si="24"/>
        <v>131775</v>
      </c>
      <c r="H143" s="5"/>
    </row>
    <row r="144" spans="1:8" x14ac:dyDescent="0.2">
      <c r="A144" s="1"/>
      <c r="B144" s="32"/>
      <c r="C144" s="33" t="s">
        <v>17</v>
      </c>
      <c r="D144" s="39">
        <f>SUM(D138:D143)</f>
        <v>167126</v>
      </c>
      <c r="E144" s="39">
        <f t="shared" ref="E144:F144" si="26">SUM(E138:E143)</f>
        <v>0</v>
      </c>
      <c r="F144" s="39">
        <f t="shared" si="26"/>
        <v>0</v>
      </c>
      <c r="G144" s="13">
        <f t="shared" si="24"/>
        <v>167126</v>
      </c>
      <c r="H144" s="35">
        <f>G144/$G$219</f>
        <v>1.4710076081290512E-2</v>
      </c>
    </row>
    <row r="145" spans="1:8" x14ac:dyDescent="0.2">
      <c r="A145" s="2">
        <v>28</v>
      </c>
      <c r="B145" s="30" t="s">
        <v>52</v>
      </c>
      <c r="C145" s="18" t="s">
        <v>16</v>
      </c>
      <c r="D145" s="25">
        <v>180</v>
      </c>
      <c r="E145" s="25">
        <v>0</v>
      </c>
      <c r="F145" s="25">
        <v>0</v>
      </c>
      <c r="G145" s="13">
        <f t="shared" si="24"/>
        <v>180</v>
      </c>
      <c r="H145" s="5"/>
    </row>
    <row r="146" spans="1:8" x14ac:dyDescent="0.2">
      <c r="A146" s="1"/>
      <c r="B146" s="32"/>
      <c r="C146" s="33" t="s">
        <v>17</v>
      </c>
      <c r="D146" s="39">
        <f>D145</f>
        <v>180</v>
      </c>
      <c r="E146" s="39">
        <f>E145</f>
        <v>0</v>
      </c>
      <c r="F146" s="39">
        <f>F145</f>
        <v>0</v>
      </c>
      <c r="G146" s="13">
        <f t="shared" si="24"/>
        <v>180</v>
      </c>
      <c r="H146" s="35">
        <f>G146/$G$219</f>
        <v>1.5843218258273949E-5</v>
      </c>
    </row>
    <row r="147" spans="1:8" x14ac:dyDescent="0.2">
      <c r="A147" s="2">
        <v>29</v>
      </c>
      <c r="B147" s="30" t="s">
        <v>58</v>
      </c>
      <c r="C147" s="18" t="s">
        <v>40</v>
      </c>
      <c r="D147" s="25">
        <v>132</v>
      </c>
      <c r="E147" s="25">
        <v>0</v>
      </c>
      <c r="F147" s="25">
        <v>0</v>
      </c>
      <c r="G147" s="13">
        <f t="shared" si="24"/>
        <v>132</v>
      </c>
      <c r="H147" s="5"/>
    </row>
    <row r="148" spans="1:8" x14ac:dyDescent="0.2">
      <c r="A148" s="1"/>
      <c r="B148" s="30"/>
      <c r="C148" s="18" t="s">
        <v>16</v>
      </c>
      <c r="D148" s="25">
        <v>85</v>
      </c>
      <c r="E148" s="25">
        <v>0</v>
      </c>
      <c r="F148" s="25">
        <v>0</v>
      </c>
      <c r="G148" s="13">
        <f t="shared" si="24"/>
        <v>85</v>
      </c>
      <c r="H148" s="5"/>
    </row>
    <row r="149" spans="1:8" x14ac:dyDescent="0.2">
      <c r="A149" s="1"/>
      <c r="B149" s="30"/>
      <c r="C149" s="33" t="s">
        <v>17</v>
      </c>
      <c r="D149" s="39">
        <f>D147+D148</f>
        <v>217</v>
      </c>
      <c r="E149" s="39">
        <f t="shared" ref="E149:F149" si="27">E147+E148</f>
        <v>0</v>
      </c>
      <c r="F149" s="39">
        <f t="shared" si="27"/>
        <v>0</v>
      </c>
      <c r="G149" s="13">
        <f t="shared" si="24"/>
        <v>217</v>
      </c>
      <c r="H149" s="35">
        <f>G149/$G$219</f>
        <v>1.9099879789141372E-5</v>
      </c>
    </row>
    <row r="150" spans="1:8" x14ac:dyDescent="0.2">
      <c r="A150" s="2">
        <v>30</v>
      </c>
      <c r="B150" s="29" t="s">
        <v>53</v>
      </c>
      <c r="C150" s="6" t="s">
        <v>16</v>
      </c>
      <c r="D150" s="4">
        <v>152</v>
      </c>
      <c r="E150" s="4">
        <v>0</v>
      </c>
      <c r="F150" s="4">
        <v>0</v>
      </c>
      <c r="G150" s="13">
        <f t="shared" si="24"/>
        <v>152</v>
      </c>
      <c r="H150" s="5"/>
    </row>
    <row r="151" spans="1:8" x14ac:dyDescent="0.2">
      <c r="A151" s="1"/>
      <c r="B151" s="30"/>
      <c r="C151" s="6" t="s">
        <v>40</v>
      </c>
      <c r="D151" s="4">
        <v>333</v>
      </c>
      <c r="E151" s="4">
        <v>0</v>
      </c>
      <c r="F151" s="4">
        <v>0</v>
      </c>
      <c r="G151" s="13">
        <f t="shared" si="24"/>
        <v>333</v>
      </c>
      <c r="H151" s="5"/>
    </row>
    <row r="152" spans="1:8" x14ac:dyDescent="0.2">
      <c r="A152" s="1"/>
      <c r="B152" s="30"/>
      <c r="C152" s="6" t="s">
        <v>45</v>
      </c>
      <c r="D152" s="4">
        <v>185766</v>
      </c>
      <c r="E152" s="4">
        <v>0</v>
      </c>
      <c r="F152" s="4">
        <v>0</v>
      </c>
      <c r="G152" s="13">
        <f t="shared" si="24"/>
        <v>185766</v>
      </c>
      <c r="H152" s="5"/>
    </row>
    <row r="153" spans="1:8" x14ac:dyDescent="0.2">
      <c r="A153" s="1"/>
      <c r="B153" s="32"/>
      <c r="C153" s="33" t="s">
        <v>17</v>
      </c>
      <c r="D153" s="34">
        <f>D152+D151+D150</f>
        <v>186251</v>
      </c>
      <c r="E153" s="34">
        <f t="shared" ref="E153:F153" si="28">E152+E151+E150</f>
        <v>0</v>
      </c>
      <c r="F153" s="34">
        <f t="shared" si="28"/>
        <v>0</v>
      </c>
      <c r="G153" s="13">
        <f t="shared" si="24"/>
        <v>186251</v>
      </c>
      <c r="H153" s="35">
        <f>G153/$G$219</f>
        <v>1.6393418021232117E-2</v>
      </c>
    </row>
    <row r="154" spans="1:8" x14ac:dyDescent="0.2">
      <c r="A154" s="2">
        <v>31</v>
      </c>
      <c r="B154" s="29" t="s">
        <v>59</v>
      </c>
      <c r="C154" s="3" t="s">
        <v>40</v>
      </c>
      <c r="D154" s="4">
        <v>230</v>
      </c>
      <c r="E154" s="4">
        <v>0</v>
      </c>
      <c r="F154" s="4">
        <v>0</v>
      </c>
      <c r="G154" s="13">
        <f t="shared" si="24"/>
        <v>230</v>
      </c>
      <c r="H154" s="5"/>
    </row>
    <row r="155" spans="1:8" x14ac:dyDescent="0.2">
      <c r="A155" s="1"/>
      <c r="B155" s="30"/>
      <c r="C155" s="17" t="s">
        <v>16</v>
      </c>
      <c r="D155" s="4">
        <v>335</v>
      </c>
      <c r="E155" s="4"/>
      <c r="F155" s="4"/>
      <c r="G155" s="13">
        <f t="shared" si="24"/>
        <v>335</v>
      </c>
      <c r="H155" s="5"/>
    </row>
    <row r="156" spans="1:8" x14ac:dyDescent="0.2">
      <c r="A156" s="1"/>
      <c r="B156" s="30"/>
      <c r="C156" s="3" t="s">
        <v>45</v>
      </c>
      <c r="D156" s="4">
        <v>646</v>
      </c>
      <c r="E156" s="4">
        <v>0</v>
      </c>
      <c r="F156" s="4">
        <v>0</v>
      </c>
      <c r="G156" s="13">
        <f t="shared" si="24"/>
        <v>646</v>
      </c>
      <c r="H156" s="5"/>
    </row>
    <row r="157" spans="1:8" x14ac:dyDescent="0.2">
      <c r="A157" s="1"/>
      <c r="B157" s="32"/>
      <c r="C157" s="33" t="s">
        <v>17</v>
      </c>
      <c r="D157" s="34">
        <f>D154+D155+D156</f>
        <v>1211</v>
      </c>
      <c r="E157" s="34">
        <f t="shared" ref="E157:F157" si="29">E154+E155+E156</f>
        <v>0</v>
      </c>
      <c r="F157" s="34">
        <f t="shared" si="29"/>
        <v>0</v>
      </c>
      <c r="G157" s="13">
        <f t="shared" si="24"/>
        <v>1211</v>
      </c>
      <c r="H157" s="35">
        <f>G157/$G$219</f>
        <v>1.0658965172649862E-4</v>
      </c>
    </row>
    <row r="158" spans="1:8" x14ac:dyDescent="0.2">
      <c r="A158" s="2">
        <v>32</v>
      </c>
      <c r="B158" s="29" t="s">
        <v>55</v>
      </c>
      <c r="C158" s="6" t="s">
        <v>16</v>
      </c>
      <c r="D158" s="4">
        <v>1384.2</v>
      </c>
      <c r="E158" s="7">
        <v>0</v>
      </c>
      <c r="F158" s="7">
        <v>0</v>
      </c>
      <c r="G158" s="13">
        <f t="shared" si="24"/>
        <v>1384.2</v>
      </c>
      <c r="H158" s="5"/>
    </row>
    <row r="159" spans="1:8" x14ac:dyDescent="0.2">
      <c r="A159" s="1"/>
      <c r="B159" s="38"/>
      <c r="C159" s="6" t="s">
        <v>40</v>
      </c>
      <c r="D159" s="4">
        <v>25199.97</v>
      </c>
      <c r="E159" s="7">
        <v>0</v>
      </c>
      <c r="F159" s="7">
        <v>0</v>
      </c>
      <c r="G159" s="13">
        <f t="shared" si="24"/>
        <v>25199.97</v>
      </c>
      <c r="H159" s="5"/>
    </row>
    <row r="160" spans="1:8" x14ac:dyDescent="0.2">
      <c r="A160" s="1"/>
      <c r="B160" s="38"/>
      <c r="C160" s="6" t="s">
        <v>45</v>
      </c>
      <c r="D160" s="4">
        <v>126403</v>
      </c>
      <c r="E160" s="4">
        <v>0</v>
      </c>
      <c r="F160" s="4">
        <v>0</v>
      </c>
      <c r="G160" s="13">
        <f t="shared" si="24"/>
        <v>126403</v>
      </c>
      <c r="H160" s="5"/>
    </row>
    <row r="161" spans="1:8" x14ac:dyDescent="0.2">
      <c r="A161" s="1"/>
      <c r="B161" s="32"/>
      <c r="C161" s="33" t="s">
        <v>17</v>
      </c>
      <c r="D161" s="34">
        <f>D158+D159+D160</f>
        <v>152987.17000000001</v>
      </c>
      <c r="E161" s="34">
        <f t="shared" ref="E161:F161" si="30">E158+E159+E160</f>
        <v>0</v>
      </c>
      <c r="F161" s="34">
        <f t="shared" si="30"/>
        <v>0</v>
      </c>
      <c r="G161" s="13">
        <f t="shared" si="24"/>
        <v>152987.17000000001</v>
      </c>
      <c r="H161" s="35">
        <f>G161/$G$219</f>
        <v>1.3465606250142559E-2</v>
      </c>
    </row>
    <row r="162" spans="1:8" x14ac:dyDescent="0.2">
      <c r="A162" s="2">
        <v>33</v>
      </c>
      <c r="B162" s="29" t="s">
        <v>54</v>
      </c>
      <c r="C162" s="6" t="s">
        <v>16</v>
      </c>
      <c r="D162" s="4">
        <v>1845</v>
      </c>
      <c r="E162" s="4">
        <v>0</v>
      </c>
      <c r="F162" s="4">
        <v>0</v>
      </c>
      <c r="G162" s="13">
        <f t="shared" si="24"/>
        <v>1845</v>
      </c>
      <c r="H162" s="5"/>
    </row>
    <row r="163" spans="1:8" x14ac:dyDescent="0.2">
      <c r="A163" s="1"/>
      <c r="B163" s="30"/>
      <c r="C163" s="6" t="s">
        <v>45</v>
      </c>
      <c r="D163" s="4">
        <v>99797</v>
      </c>
      <c r="E163" s="4">
        <v>0</v>
      </c>
      <c r="F163" s="4">
        <v>0</v>
      </c>
      <c r="G163" s="13">
        <f t="shared" si="24"/>
        <v>99797</v>
      </c>
      <c r="H163" s="5"/>
    </row>
    <row r="164" spans="1:8" x14ac:dyDescent="0.2">
      <c r="A164" s="1"/>
      <c r="B164" s="32"/>
      <c r="C164" s="33" t="s">
        <v>17</v>
      </c>
      <c r="D164" s="34">
        <f>D162+D163</f>
        <v>101642</v>
      </c>
      <c r="E164" s="34">
        <f t="shared" ref="E164:F164" si="31">E162+E163</f>
        <v>0</v>
      </c>
      <c r="F164" s="34">
        <f t="shared" si="31"/>
        <v>0</v>
      </c>
      <c r="G164" s="13">
        <f t="shared" si="24"/>
        <v>101642</v>
      </c>
      <c r="H164" s="35">
        <f>G164/$G$219</f>
        <v>8.9463132789304491E-3</v>
      </c>
    </row>
    <row r="165" spans="1:8" x14ac:dyDescent="0.2">
      <c r="A165" s="2">
        <v>34</v>
      </c>
      <c r="B165" s="29" t="s">
        <v>60</v>
      </c>
      <c r="C165" s="6" t="s">
        <v>40</v>
      </c>
      <c r="D165" s="4">
        <v>46</v>
      </c>
      <c r="E165" s="4">
        <v>0</v>
      </c>
      <c r="F165" s="4">
        <v>0</v>
      </c>
      <c r="G165" s="13">
        <f t="shared" si="24"/>
        <v>46</v>
      </c>
      <c r="H165" s="5"/>
    </row>
    <row r="166" spans="1:8" x14ac:dyDescent="0.2">
      <c r="A166" s="1"/>
      <c r="B166" s="30"/>
      <c r="C166" s="6" t="s">
        <v>45</v>
      </c>
      <c r="D166" s="4">
        <v>83996</v>
      </c>
      <c r="E166" s="4">
        <v>0</v>
      </c>
      <c r="F166" s="4">
        <v>0</v>
      </c>
      <c r="G166" s="13">
        <f t="shared" si="24"/>
        <v>83996</v>
      </c>
      <c r="H166" s="5"/>
    </row>
    <row r="167" spans="1:8" x14ac:dyDescent="0.2">
      <c r="A167" s="1"/>
      <c r="B167" s="32"/>
      <c r="C167" s="33" t="s">
        <v>17</v>
      </c>
      <c r="D167" s="34">
        <f>D165+D166</f>
        <v>84042</v>
      </c>
      <c r="E167" s="34">
        <f t="shared" ref="E167:F167" si="32">E165+E166</f>
        <v>0</v>
      </c>
      <c r="F167" s="34">
        <f t="shared" si="32"/>
        <v>0</v>
      </c>
      <c r="G167" s="13">
        <f t="shared" si="24"/>
        <v>84042</v>
      </c>
      <c r="H167" s="35">
        <f>G167/$G$219</f>
        <v>7.3971986047881065E-3</v>
      </c>
    </row>
    <row r="168" spans="1:8" x14ac:dyDescent="0.2">
      <c r="A168" s="2">
        <v>35</v>
      </c>
      <c r="B168" s="30" t="s">
        <v>61</v>
      </c>
      <c r="C168" s="6" t="s">
        <v>45</v>
      </c>
      <c r="D168" s="4">
        <v>71842</v>
      </c>
      <c r="E168" s="7">
        <v>0</v>
      </c>
      <c r="F168" s="7">
        <v>0</v>
      </c>
      <c r="G168" s="13">
        <f t="shared" si="24"/>
        <v>71842</v>
      </c>
      <c r="H168" s="5"/>
    </row>
    <row r="169" spans="1:8" x14ac:dyDescent="0.2">
      <c r="A169" s="1"/>
      <c r="B169" s="30"/>
      <c r="C169" s="33" t="s">
        <v>17</v>
      </c>
      <c r="D169" s="34">
        <f>D168</f>
        <v>71842</v>
      </c>
      <c r="E169" s="34">
        <f t="shared" ref="E169:F169" si="33">E168</f>
        <v>0</v>
      </c>
      <c r="F169" s="34">
        <f t="shared" si="33"/>
        <v>0</v>
      </c>
      <c r="G169" s="13">
        <f t="shared" si="24"/>
        <v>71842</v>
      </c>
      <c r="H169" s="35">
        <f>G169/$G$219</f>
        <v>6.3233804783939833E-3</v>
      </c>
    </row>
    <row r="170" spans="1:8" x14ac:dyDescent="0.2">
      <c r="A170" s="2">
        <v>36</v>
      </c>
      <c r="B170" s="29" t="s">
        <v>62</v>
      </c>
      <c r="C170" s="6" t="s">
        <v>45</v>
      </c>
      <c r="D170" s="4">
        <v>2391.11</v>
      </c>
      <c r="E170" s="4">
        <v>0</v>
      </c>
      <c r="F170" s="4">
        <v>0</v>
      </c>
      <c r="G170" s="13">
        <f t="shared" si="24"/>
        <v>2391.11</v>
      </c>
      <c r="H170" s="5"/>
    </row>
    <row r="171" spans="1:8" x14ac:dyDescent="0.2">
      <c r="A171" s="1"/>
      <c r="B171" s="32"/>
      <c r="C171" s="33" t="s">
        <v>17</v>
      </c>
      <c r="D171" s="34">
        <f>D170</f>
        <v>2391.11</v>
      </c>
      <c r="E171" s="34">
        <f t="shared" ref="E171:F171" si="34">E170</f>
        <v>0</v>
      </c>
      <c r="F171" s="34">
        <f t="shared" si="34"/>
        <v>0</v>
      </c>
      <c r="G171" s="13">
        <f t="shared" si="24"/>
        <v>2391.11</v>
      </c>
      <c r="H171" s="35">
        <f>G171/$G$219</f>
        <v>2.1046043116411902E-4</v>
      </c>
    </row>
    <row r="172" spans="1:8" x14ac:dyDescent="0.2">
      <c r="A172" s="2">
        <v>37</v>
      </c>
      <c r="B172" s="29" t="s">
        <v>56</v>
      </c>
      <c r="C172" s="6" t="s">
        <v>45</v>
      </c>
      <c r="D172" s="4">
        <v>76515</v>
      </c>
      <c r="E172" s="4">
        <v>0</v>
      </c>
      <c r="F172" s="4">
        <v>0</v>
      </c>
      <c r="G172" s="13">
        <f t="shared" si="24"/>
        <v>76515</v>
      </c>
      <c r="H172" s="5"/>
    </row>
    <row r="173" spans="1:8" x14ac:dyDescent="0.2">
      <c r="A173" s="1"/>
      <c r="B173" s="40"/>
      <c r="C173" s="33" t="s">
        <v>17</v>
      </c>
      <c r="D173" s="34">
        <f>D172</f>
        <v>76515</v>
      </c>
      <c r="E173" s="34">
        <f t="shared" ref="E173:F173" si="35">E172</f>
        <v>0</v>
      </c>
      <c r="F173" s="34">
        <f t="shared" si="35"/>
        <v>0</v>
      </c>
      <c r="G173" s="13">
        <f t="shared" si="24"/>
        <v>76515</v>
      </c>
      <c r="H173" s="35">
        <f>G173/$G$219</f>
        <v>6.7346880279546177E-3</v>
      </c>
    </row>
    <row r="174" spans="1:8" x14ac:dyDescent="0.2">
      <c r="A174" s="2">
        <v>38</v>
      </c>
      <c r="B174" s="41" t="s">
        <v>41</v>
      </c>
      <c r="C174" s="17" t="s">
        <v>13</v>
      </c>
      <c r="D174" s="4">
        <v>7170</v>
      </c>
      <c r="E174" s="4">
        <v>0</v>
      </c>
      <c r="F174" s="4">
        <v>0</v>
      </c>
      <c r="G174" s="13">
        <f t="shared" si="24"/>
        <v>7170</v>
      </c>
      <c r="H174" s="10"/>
    </row>
    <row r="175" spans="1:8" x14ac:dyDescent="0.2">
      <c r="A175" s="1"/>
      <c r="B175" s="41"/>
      <c r="C175" s="6" t="s">
        <v>24</v>
      </c>
      <c r="D175" s="4">
        <v>3037.6</v>
      </c>
      <c r="E175" s="4">
        <v>0</v>
      </c>
      <c r="F175" s="4">
        <v>0</v>
      </c>
      <c r="G175" s="13">
        <f t="shared" si="24"/>
        <v>3037.6</v>
      </c>
      <c r="H175" s="10"/>
    </row>
    <row r="176" spans="1:8" x14ac:dyDescent="0.2">
      <c r="A176" s="1"/>
      <c r="B176" s="41"/>
      <c r="C176" s="6" t="s">
        <v>16</v>
      </c>
      <c r="D176" s="4">
        <v>151602</v>
      </c>
      <c r="E176" s="4">
        <v>0</v>
      </c>
      <c r="F176" s="4">
        <v>0</v>
      </c>
      <c r="G176" s="13">
        <f t="shared" si="24"/>
        <v>151602</v>
      </c>
      <c r="H176" s="10"/>
    </row>
    <row r="177" spans="1:8" x14ac:dyDescent="0.2">
      <c r="A177" s="1"/>
      <c r="B177" s="41"/>
      <c r="C177" s="6" t="s">
        <v>40</v>
      </c>
      <c r="D177" s="4">
        <v>1943</v>
      </c>
      <c r="E177" s="4">
        <v>0</v>
      </c>
      <c r="F177" s="4">
        <v>0</v>
      </c>
      <c r="G177" s="13">
        <f t="shared" si="24"/>
        <v>1943</v>
      </c>
      <c r="H177" s="10"/>
    </row>
    <row r="178" spans="1:8" x14ac:dyDescent="0.2">
      <c r="A178" s="1"/>
      <c r="B178" s="41"/>
      <c r="C178" s="6" t="s">
        <v>62</v>
      </c>
      <c r="D178" s="4">
        <v>4672.7</v>
      </c>
      <c r="E178" s="4">
        <v>0</v>
      </c>
      <c r="F178" s="4">
        <v>0</v>
      </c>
      <c r="G178" s="13">
        <f t="shared" si="24"/>
        <v>4672.7</v>
      </c>
      <c r="H178" s="10"/>
    </row>
    <row r="179" spans="1:8" x14ac:dyDescent="0.2">
      <c r="A179" s="1"/>
      <c r="B179" s="30"/>
      <c r="C179" s="33" t="s">
        <v>17</v>
      </c>
      <c r="D179" s="34">
        <f>SUM(D174:D178)</f>
        <v>168425.30000000002</v>
      </c>
      <c r="E179" s="34">
        <f t="shared" ref="E179:F179" si="36">SUM(E174:E178)</f>
        <v>0</v>
      </c>
      <c r="F179" s="34">
        <f t="shared" si="36"/>
        <v>0</v>
      </c>
      <c r="G179" s="13">
        <f t="shared" si="24"/>
        <v>168425.30000000002</v>
      </c>
      <c r="H179" s="35">
        <f>G179/$G$219</f>
        <v>1.4824437711751487E-2</v>
      </c>
    </row>
    <row r="180" spans="1:8" x14ac:dyDescent="0.2">
      <c r="A180" s="2">
        <v>39</v>
      </c>
      <c r="B180" s="29" t="s">
        <v>63</v>
      </c>
      <c r="C180" s="6" t="s">
        <v>45</v>
      </c>
      <c r="D180" s="4">
        <v>21335</v>
      </c>
      <c r="E180" s="4">
        <v>0</v>
      </c>
      <c r="F180" s="4">
        <v>0</v>
      </c>
      <c r="G180" s="13">
        <f t="shared" si="24"/>
        <v>21335</v>
      </c>
      <c r="H180" s="5"/>
    </row>
    <row r="181" spans="1:8" x14ac:dyDescent="0.2">
      <c r="A181" s="1"/>
      <c r="B181" s="40"/>
      <c r="C181" s="33" t="s">
        <v>17</v>
      </c>
      <c r="D181" s="34">
        <f>D180</f>
        <v>21335</v>
      </c>
      <c r="E181" s="34">
        <f t="shared" ref="E181:F181" si="37">E180</f>
        <v>0</v>
      </c>
      <c r="F181" s="34">
        <f t="shared" si="37"/>
        <v>0</v>
      </c>
      <c r="G181" s="13">
        <f t="shared" si="24"/>
        <v>21335</v>
      </c>
      <c r="H181" s="35">
        <f>G181/$G$219</f>
        <v>1.877861453001526E-3</v>
      </c>
    </row>
    <row r="182" spans="1:8" x14ac:dyDescent="0.2">
      <c r="A182" s="2">
        <v>40</v>
      </c>
      <c r="B182" s="29" t="s">
        <v>57</v>
      </c>
      <c r="C182" s="6" t="s">
        <v>16</v>
      </c>
      <c r="D182" s="4">
        <v>132028</v>
      </c>
      <c r="E182" s="7">
        <v>0</v>
      </c>
      <c r="F182" s="7">
        <v>0</v>
      </c>
      <c r="G182" s="13">
        <f t="shared" si="24"/>
        <v>132028</v>
      </c>
      <c r="H182" s="5"/>
    </row>
    <row r="183" spans="1:8" x14ac:dyDescent="0.2">
      <c r="A183" s="1"/>
      <c r="B183" s="38"/>
      <c r="C183" s="6" t="s">
        <v>43</v>
      </c>
      <c r="D183" s="4">
        <v>1571</v>
      </c>
      <c r="E183" s="7"/>
      <c r="F183" s="7"/>
      <c r="G183" s="13">
        <f t="shared" si="24"/>
        <v>1571</v>
      </c>
      <c r="H183" s="5"/>
    </row>
    <row r="184" spans="1:8" x14ac:dyDescent="0.2">
      <c r="A184" s="1"/>
      <c r="B184" s="38"/>
      <c r="C184" s="6" t="s">
        <v>45</v>
      </c>
      <c r="D184" s="4">
        <v>22419</v>
      </c>
      <c r="E184" s="4">
        <v>0</v>
      </c>
      <c r="F184" s="4">
        <v>0</v>
      </c>
      <c r="G184" s="13">
        <f t="shared" si="24"/>
        <v>22419</v>
      </c>
      <c r="H184" s="5"/>
    </row>
    <row r="185" spans="1:8" x14ac:dyDescent="0.2">
      <c r="A185" s="1"/>
      <c r="B185" s="32"/>
      <c r="C185" s="33" t="s">
        <v>17</v>
      </c>
      <c r="D185" s="34">
        <f>SUM(D182:D184)</f>
        <v>156018</v>
      </c>
      <c r="E185" s="34">
        <f t="shared" ref="E185:F185" si="38">SUM(E182:E184)</f>
        <v>0</v>
      </c>
      <c r="F185" s="34">
        <f t="shared" si="38"/>
        <v>0</v>
      </c>
      <c r="G185" s="13">
        <f t="shared" si="24"/>
        <v>156018</v>
      </c>
      <c r="H185" s="35">
        <f>G185/$G$219</f>
        <v>1.3732373478996583E-2</v>
      </c>
    </row>
    <row r="186" spans="1:8" x14ac:dyDescent="0.2">
      <c r="A186" s="2">
        <v>41</v>
      </c>
      <c r="B186" s="29" t="s">
        <v>46</v>
      </c>
      <c r="C186" s="6" t="s">
        <v>31</v>
      </c>
      <c r="D186" s="4">
        <v>0</v>
      </c>
      <c r="E186" s="4">
        <v>456982</v>
      </c>
      <c r="F186" s="4">
        <v>0</v>
      </c>
      <c r="G186" s="13">
        <f t="shared" si="24"/>
        <v>456982</v>
      </c>
      <c r="H186" s="5"/>
    </row>
    <row r="187" spans="1:8" x14ac:dyDescent="0.2">
      <c r="A187" s="1"/>
      <c r="B187" s="32"/>
      <c r="C187" s="33" t="s">
        <v>17</v>
      </c>
      <c r="D187" s="34">
        <f>D186</f>
        <v>0</v>
      </c>
      <c r="E187" s="34">
        <f t="shared" ref="E187:F187" si="39">E186</f>
        <v>456982</v>
      </c>
      <c r="F187" s="34">
        <f t="shared" si="39"/>
        <v>0</v>
      </c>
      <c r="G187" s="13">
        <f t="shared" si="24"/>
        <v>456982</v>
      </c>
      <c r="H187" s="35">
        <f>G187/$G$219</f>
        <v>4.0222586478347477E-2</v>
      </c>
    </row>
    <row r="188" spans="1:8" x14ac:dyDescent="0.2">
      <c r="A188" s="2">
        <v>42</v>
      </c>
      <c r="B188" s="29" t="s">
        <v>43</v>
      </c>
      <c r="C188" s="6" t="s">
        <v>13</v>
      </c>
      <c r="D188" s="4">
        <v>13649</v>
      </c>
      <c r="E188" s="4">
        <v>0</v>
      </c>
      <c r="F188" s="4">
        <v>0</v>
      </c>
      <c r="G188" s="13">
        <f t="shared" si="24"/>
        <v>13649</v>
      </c>
      <c r="H188" s="5"/>
    </row>
    <row r="189" spans="1:8" x14ac:dyDescent="0.2">
      <c r="A189" s="1"/>
      <c r="B189" s="30"/>
      <c r="C189" s="6" t="s">
        <v>24</v>
      </c>
      <c r="D189" s="4">
        <v>6348</v>
      </c>
      <c r="E189" s="4">
        <v>0</v>
      </c>
      <c r="F189" s="4">
        <v>0</v>
      </c>
      <c r="G189" s="13">
        <f t="shared" si="24"/>
        <v>6348</v>
      </c>
      <c r="H189" s="5"/>
    </row>
    <row r="190" spans="1:8" x14ac:dyDescent="0.2">
      <c r="A190" s="1"/>
      <c r="B190" s="30"/>
      <c r="C190" s="3" t="s">
        <v>16</v>
      </c>
      <c r="D190" s="4">
        <v>2930</v>
      </c>
      <c r="E190" s="4">
        <v>0</v>
      </c>
      <c r="F190" s="4">
        <v>0</v>
      </c>
      <c r="G190" s="13">
        <f t="shared" si="24"/>
        <v>2930</v>
      </c>
      <c r="H190" s="5"/>
    </row>
    <row r="191" spans="1:8" x14ac:dyDescent="0.2">
      <c r="A191" s="1"/>
      <c r="B191" s="30"/>
      <c r="C191" s="3" t="s">
        <v>57</v>
      </c>
      <c r="D191" s="4">
        <v>1380</v>
      </c>
      <c r="E191" s="4">
        <v>0</v>
      </c>
      <c r="F191" s="4">
        <v>0</v>
      </c>
      <c r="G191" s="13">
        <f t="shared" si="24"/>
        <v>1380</v>
      </c>
      <c r="H191" s="5"/>
    </row>
    <row r="192" spans="1:8" x14ac:dyDescent="0.2">
      <c r="A192" s="1"/>
      <c r="B192" s="30"/>
      <c r="C192" s="6" t="s">
        <v>64</v>
      </c>
      <c r="D192" s="4">
        <v>14181</v>
      </c>
      <c r="E192" s="4">
        <v>0</v>
      </c>
      <c r="F192" s="4">
        <v>0</v>
      </c>
      <c r="G192" s="13">
        <f t="shared" si="24"/>
        <v>14181</v>
      </c>
      <c r="H192" s="5"/>
    </row>
    <row r="193" spans="1:8" x14ac:dyDescent="0.2">
      <c r="A193" s="1"/>
      <c r="B193" s="30"/>
      <c r="C193" s="2" t="s">
        <v>45</v>
      </c>
      <c r="D193" s="4">
        <v>4692</v>
      </c>
      <c r="E193" s="4">
        <v>0</v>
      </c>
      <c r="F193" s="4">
        <v>0</v>
      </c>
      <c r="G193" s="13">
        <f t="shared" si="24"/>
        <v>4692</v>
      </c>
      <c r="H193" s="5"/>
    </row>
    <row r="194" spans="1:8" x14ac:dyDescent="0.2">
      <c r="A194" s="1"/>
      <c r="B194" s="32"/>
      <c r="C194" s="33" t="s">
        <v>17</v>
      </c>
      <c r="D194" s="34">
        <f>SUM(D188:D193)</f>
        <v>43180</v>
      </c>
      <c r="E194" s="34">
        <f t="shared" ref="E194:F194" si="40">SUM(E188:E193)</f>
        <v>0</v>
      </c>
      <c r="F194" s="34">
        <f t="shared" si="40"/>
        <v>0</v>
      </c>
      <c r="G194" s="13">
        <f t="shared" si="24"/>
        <v>43180</v>
      </c>
      <c r="H194" s="35">
        <f>G194/$G$219</f>
        <v>3.8006120244014952E-3</v>
      </c>
    </row>
    <row r="195" spans="1:8" x14ac:dyDescent="0.2">
      <c r="A195" s="2">
        <v>43</v>
      </c>
      <c r="B195" s="29" t="s">
        <v>65</v>
      </c>
      <c r="C195" s="6" t="s">
        <v>66</v>
      </c>
      <c r="D195" s="4">
        <v>71060</v>
      </c>
      <c r="E195" s="4">
        <v>0</v>
      </c>
      <c r="F195" s="4">
        <v>0</v>
      </c>
      <c r="G195" s="13">
        <f t="shared" si="24"/>
        <v>71060</v>
      </c>
      <c r="H195" s="5"/>
    </row>
    <row r="196" spans="1:8" x14ac:dyDescent="0.2">
      <c r="A196" s="1"/>
      <c r="B196" s="32"/>
      <c r="C196" s="33" t="s">
        <v>17</v>
      </c>
      <c r="D196" s="34">
        <f>D195</f>
        <v>71060</v>
      </c>
      <c r="E196" s="34">
        <f t="shared" ref="E196:F196" si="41">E195</f>
        <v>0</v>
      </c>
      <c r="F196" s="34">
        <f t="shared" si="41"/>
        <v>0</v>
      </c>
      <c r="G196" s="13">
        <f t="shared" si="24"/>
        <v>71060</v>
      </c>
      <c r="H196" s="35">
        <f>G196/$G$219</f>
        <v>6.2545504968497048E-3</v>
      </c>
    </row>
    <row r="197" spans="1:8" x14ac:dyDescent="0.2">
      <c r="A197" s="2">
        <v>44</v>
      </c>
      <c r="B197" s="30" t="s">
        <v>67</v>
      </c>
      <c r="C197" s="6" t="s">
        <v>68</v>
      </c>
      <c r="D197" s="7">
        <v>0</v>
      </c>
      <c r="E197" s="7">
        <v>0</v>
      </c>
      <c r="F197" s="4">
        <v>21105</v>
      </c>
      <c r="G197" s="13">
        <f t="shared" ref="G197:G218" si="42">SUM(D197:F197)</f>
        <v>21105</v>
      </c>
      <c r="H197" s="5"/>
    </row>
    <row r="198" spans="1:8" x14ac:dyDescent="0.2">
      <c r="A198" s="1"/>
      <c r="B198" s="30"/>
      <c r="C198" s="6" t="s">
        <v>49</v>
      </c>
      <c r="D198" s="7">
        <v>0</v>
      </c>
      <c r="E198" s="7">
        <v>0</v>
      </c>
      <c r="F198" s="4">
        <v>75300</v>
      </c>
      <c r="G198" s="13">
        <f t="shared" si="42"/>
        <v>75300</v>
      </c>
      <c r="H198" s="5"/>
    </row>
    <row r="199" spans="1:8" x14ac:dyDescent="0.2">
      <c r="A199" s="1"/>
      <c r="B199" s="30"/>
      <c r="C199" s="33" t="s">
        <v>17</v>
      </c>
      <c r="D199" s="34">
        <f>D197+D198</f>
        <v>0</v>
      </c>
      <c r="E199" s="34">
        <f t="shared" ref="E199:F199" si="43">E197+E198</f>
        <v>0</v>
      </c>
      <c r="F199" s="34">
        <f t="shared" si="43"/>
        <v>96405</v>
      </c>
      <c r="G199" s="13">
        <f t="shared" si="42"/>
        <v>96405</v>
      </c>
      <c r="H199" s="35">
        <f>G199/$G$219</f>
        <v>8.4853636454938885E-3</v>
      </c>
    </row>
    <row r="200" spans="1:8" x14ac:dyDescent="0.2">
      <c r="A200" s="2">
        <v>45</v>
      </c>
      <c r="B200" s="29" t="s">
        <v>66</v>
      </c>
      <c r="C200" s="6" t="s">
        <v>65</v>
      </c>
      <c r="D200" s="4">
        <v>58448</v>
      </c>
      <c r="E200" s="4">
        <v>0</v>
      </c>
      <c r="F200" s="4">
        <v>0</v>
      </c>
      <c r="G200" s="13">
        <f t="shared" si="42"/>
        <v>58448</v>
      </c>
      <c r="H200" s="5"/>
    </row>
    <row r="201" spans="1:8" x14ac:dyDescent="0.2">
      <c r="A201" s="1"/>
      <c r="B201" s="32"/>
      <c r="C201" s="33" t="s">
        <v>17</v>
      </c>
      <c r="D201" s="34">
        <f>D200</f>
        <v>58448</v>
      </c>
      <c r="E201" s="34">
        <f t="shared" ref="E201:F201" si="44">E200</f>
        <v>0</v>
      </c>
      <c r="F201" s="34">
        <f t="shared" si="44"/>
        <v>0</v>
      </c>
      <c r="G201" s="13">
        <f t="shared" si="42"/>
        <v>58448</v>
      </c>
      <c r="H201" s="35">
        <f>G201/$G$219</f>
        <v>5.1444690042199764E-3</v>
      </c>
    </row>
    <row r="202" spans="1:8" x14ac:dyDescent="0.2">
      <c r="A202" s="2">
        <v>46</v>
      </c>
      <c r="B202" s="29" t="s">
        <v>64</v>
      </c>
      <c r="C202" s="6" t="s">
        <v>43</v>
      </c>
      <c r="D202" s="4">
        <v>6249</v>
      </c>
      <c r="E202" s="4">
        <v>0</v>
      </c>
      <c r="F202" s="4">
        <v>0</v>
      </c>
      <c r="G202" s="13">
        <f t="shared" si="42"/>
        <v>6249</v>
      </c>
      <c r="H202" s="5"/>
    </row>
    <row r="203" spans="1:8" x14ac:dyDescent="0.2">
      <c r="A203" s="1"/>
      <c r="B203" s="32"/>
      <c r="C203" s="33" t="s">
        <v>17</v>
      </c>
      <c r="D203" s="34">
        <f>D202</f>
        <v>6249</v>
      </c>
      <c r="E203" s="34">
        <f t="shared" ref="E203:F203" si="45">E202</f>
        <v>0</v>
      </c>
      <c r="F203" s="34">
        <f t="shared" si="45"/>
        <v>0</v>
      </c>
      <c r="G203" s="13">
        <f t="shared" si="42"/>
        <v>6249</v>
      </c>
      <c r="H203" s="35">
        <f>G203/$G$219</f>
        <v>5.5002372719974396E-4</v>
      </c>
    </row>
    <row r="204" spans="1:8" x14ac:dyDescent="0.2">
      <c r="A204" s="2">
        <v>47</v>
      </c>
      <c r="B204" s="29" t="s">
        <v>45</v>
      </c>
      <c r="C204" s="26" t="s">
        <v>16</v>
      </c>
      <c r="D204" s="4">
        <v>97996</v>
      </c>
      <c r="E204" s="4">
        <v>0</v>
      </c>
      <c r="F204" s="4">
        <v>0</v>
      </c>
      <c r="G204" s="13">
        <f t="shared" si="42"/>
        <v>97996</v>
      </c>
      <c r="H204" s="5"/>
    </row>
    <row r="205" spans="1:8" x14ac:dyDescent="0.2">
      <c r="A205" s="1"/>
      <c r="B205" s="30"/>
      <c r="C205" s="26" t="s">
        <v>41</v>
      </c>
      <c r="D205" s="4">
        <v>800</v>
      </c>
      <c r="E205" s="4"/>
      <c r="F205" s="4"/>
      <c r="G205" s="13">
        <f t="shared" si="42"/>
        <v>800</v>
      </c>
      <c r="H205" s="5"/>
    </row>
    <row r="206" spans="1:8" x14ac:dyDescent="0.2">
      <c r="A206" s="1"/>
      <c r="B206" s="30"/>
      <c r="C206" s="20" t="s">
        <v>40</v>
      </c>
      <c r="D206" s="4">
        <v>31454.5</v>
      </c>
      <c r="E206" s="4">
        <v>0</v>
      </c>
      <c r="F206" s="4">
        <v>0</v>
      </c>
      <c r="G206" s="13">
        <f t="shared" si="42"/>
        <v>31454.5</v>
      </c>
      <c r="H206" s="5"/>
    </row>
    <row r="207" spans="1:8" x14ac:dyDescent="0.2">
      <c r="A207" s="1"/>
      <c r="B207" s="30"/>
      <c r="C207" s="20" t="s">
        <v>53</v>
      </c>
      <c r="D207" s="4">
        <v>8844</v>
      </c>
      <c r="E207" s="4">
        <v>0</v>
      </c>
      <c r="F207" s="4">
        <v>0</v>
      </c>
      <c r="G207" s="13">
        <f t="shared" si="42"/>
        <v>8844</v>
      </c>
      <c r="H207" s="5"/>
    </row>
    <row r="208" spans="1:8" x14ac:dyDescent="0.2">
      <c r="A208" s="1"/>
      <c r="B208" s="30"/>
      <c r="C208" s="20" t="s">
        <v>59</v>
      </c>
      <c r="D208" s="4">
        <v>19902</v>
      </c>
      <c r="E208" s="4">
        <v>0</v>
      </c>
      <c r="F208" s="4">
        <v>0</v>
      </c>
      <c r="G208" s="13">
        <f t="shared" si="42"/>
        <v>19902</v>
      </c>
      <c r="H208" s="5"/>
    </row>
    <row r="209" spans="2:8" x14ac:dyDescent="0.2">
      <c r="B209" s="30"/>
      <c r="C209" s="20" t="s">
        <v>54</v>
      </c>
      <c r="D209" s="4">
        <v>145249</v>
      </c>
      <c r="E209" s="4">
        <v>0</v>
      </c>
      <c r="F209" s="4">
        <v>0</v>
      </c>
      <c r="G209" s="13">
        <f t="shared" si="42"/>
        <v>145249</v>
      </c>
      <c r="H209" s="5"/>
    </row>
    <row r="210" spans="2:8" x14ac:dyDescent="0.2">
      <c r="B210" s="30"/>
      <c r="C210" s="20" t="s">
        <v>55</v>
      </c>
      <c r="D210" s="4">
        <v>336936</v>
      </c>
      <c r="E210" s="4">
        <v>0</v>
      </c>
      <c r="F210" s="4">
        <v>0</v>
      </c>
      <c r="G210" s="13">
        <f t="shared" si="42"/>
        <v>336936</v>
      </c>
      <c r="H210" s="5"/>
    </row>
    <row r="211" spans="2:8" x14ac:dyDescent="0.2">
      <c r="B211" s="30"/>
      <c r="C211" s="20" t="s">
        <v>61</v>
      </c>
      <c r="D211" s="4">
        <v>69957</v>
      </c>
      <c r="E211" s="4">
        <v>0</v>
      </c>
      <c r="F211" s="4">
        <v>0</v>
      </c>
      <c r="G211" s="13">
        <f t="shared" si="42"/>
        <v>69957</v>
      </c>
      <c r="H211" s="5"/>
    </row>
    <row r="212" spans="2:8" x14ac:dyDescent="0.2">
      <c r="B212" s="30"/>
      <c r="C212" s="20" t="s">
        <v>60</v>
      </c>
      <c r="D212" s="4">
        <v>80844</v>
      </c>
      <c r="E212" s="4"/>
      <c r="F212" s="4"/>
      <c r="G212" s="13">
        <f t="shared" si="42"/>
        <v>80844</v>
      </c>
      <c r="H212" s="5"/>
    </row>
    <row r="213" spans="2:8" x14ac:dyDescent="0.2">
      <c r="B213" s="30"/>
      <c r="C213" s="20" t="s">
        <v>62</v>
      </c>
      <c r="D213" s="4">
        <v>2027.7</v>
      </c>
      <c r="E213" s="4">
        <v>0</v>
      </c>
      <c r="F213" s="4">
        <v>0</v>
      </c>
      <c r="G213" s="13">
        <f t="shared" si="42"/>
        <v>2027.7</v>
      </c>
      <c r="H213" s="5"/>
    </row>
    <row r="214" spans="2:8" x14ac:dyDescent="0.2">
      <c r="B214" s="30"/>
      <c r="C214" s="20" t="s">
        <v>56</v>
      </c>
      <c r="D214" s="4">
        <v>77365</v>
      </c>
      <c r="E214" s="4">
        <v>0</v>
      </c>
      <c r="F214" s="4">
        <v>0</v>
      </c>
      <c r="G214" s="13">
        <f t="shared" si="42"/>
        <v>77365</v>
      </c>
      <c r="H214" s="5"/>
    </row>
    <row r="215" spans="2:8" x14ac:dyDescent="0.2">
      <c r="B215" s="30"/>
      <c r="C215" s="20" t="s">
        <v>63</v>
      </c>
      <c r="D215" s="4">
        <v>21208</v>
      </c>
      <c r="E215" s="4">
        <v>0</v>
      </c>
      <c r="F215" s="4">
        <v>0</v>
      </c>
      <c r="G215" s="13">
        <f t="shared" si="42"/>
        <v>21208</v>
      </c>
      <c r="H215" s="5"/>
    </row>
    <row r="216" spans="2:8" x14ac:dyDescent="0.2">
      <c r="B216" s="30"/>
      <c r="C216" s="20" t="s">
        <v>57</v>
      </c>
      <c r="D216" s="4">
        <v>68808</v>
      </c>
      <c r="E216" s="4">
        <v>0</v>
      </c>
      <c r="F216" s="4">
        <v>0</v>
      </c>
      <c r="G216" s="13">
        <f t="shared" si="42"/>
        <v>68808</v>
      </c>
      <c r="H216" s="5"/>
    </row>
    <row r="217" spans="2:8" x14ac:dyDescent="0.2">
      <c r="B217" s="30"/>
      <c r="C217" s="20" t="s">
        <v>43</v>
      </c>
      <c r="D217" s="4">
        <v>5775</v>
      </c>
      <c r="E217" s="4">
        <v>0</v>
      </c>
      <c r="F217" s="4">
        <v>0</v>
      </c>
      <c r="G217" s="13">
        <f t="shared" si="42"/>
        <v>5775</v>
      </c>
      <c r="H217" s="5"/>
    </row>
    <row r="218" spans="2:8" x14ac:dyDescent="0.2">
      <c r="B218" s="32"/>
      <c r="C218" s="33" t="s">
        <v>17</v>
      </c>
      <c r="D218" s="34">
        <f>SUM(D204:D217)</f>
        <v>967166.2</v>
      </c>
      <c r="E218" s="34">
        <f t="shared" ref="E218:F218" si="46">SUM(E204:E217)</f>
        <v>0</v>
      </c>
      <c r="F218" s="34">
        <f t="shared" si="46"/>
        <v>0</v>
      </c>
      <c r="G218" s="13">
        <f t="shared" si="42"/>
        <v>967166.2</v>
      </c>
      <c r="H218" s="35">
        <f>G218/$G$219</f>
        <v>8.5127917770141295E-2</v>
      </c>
    </row>
    <row r="219" spans="2:8" x14ac:dyDescent="0.2">
      <c r="B219" s="115" t="s">
        <v>4</v>
      </c>
      <c r="C219" s="116"/>
      <c r="D219" s="42">
        <f>SUM(D4:D218)/2</f>
        <v>4020097.4300000006</v>
      </c>
      <c r="E219" s="42">
        <f t="shared" ref="E219:F219" si="47">SUM(E4:E218)/2</f>
        <v>1887105.94</v>
      </c>
      <c r="F219" s="42">
        <f t="shared" si="47"/>
        <v>5454124.6799999988</v>
      </c>
      <c r="G219" s="42">
        <f>SUM(G4:G218)/2</f>
        <v>11361328.050000003</v>
      </c>
      <c r="H219" s="43">
        <f>SUM(H4:H218)</f>
        <v>0.99999999999999989</v>
      </c>
    </row>
    <row r="220" spans="2:8" x14ac:dyDescent="0.2">
      <c r="B220" s="1"/>
      <c r="C220" s="1"/>
      <c r="D220" s="45">
        <f>D221-D219</f>
        <v>-0.43000000063329935</v>
      </c>
      <c r="E220" s="45">
        <f t="shared" ref="E220:G220" si="48">E221-E219</f>
        <v>6.0000000055879354E-2</v>
      </c>
      <c r="F220" s="45">
        <f t="shared" si="48"/>
        <v>0.3200000012293458</v>
      </c>
      <c r="G220" s="45">
        <f t="shared" si="48"/>
        <v>-5.0000002607703209E-2</v>
      </c>
      <c r="H220" s="1"/>
    </row>
    <row r="221" spans="2:8" x14ac:dyDescent="0.2">
      <c r="B221" s="1"/>
      <c r="C221" s="1"/>
      <c r="D221" s="44">
        <v>4020097</v>
      </c>
      <c r="E221" s="44">
        <v>1887106</v>
      </c>
      <c r="F221" s="44">
        <v>5454125</v>
      </c>
      <c r="G221" s="44">
        <v>11361328</v>
      </c>
      <c r="H221" s="1"/>
    </row>
  </sheetData>
  <mergeCells count="6">
    <mergeCell ref="B2:C2"/>
    <mergeCell ref="D2:F2"/>
    <mergeCell ref="G2:G3"/>
    <mergeCell ref="H2:H3"/>
    <mergeCell ref="B219:C219"/>
    <mergeCell ref="B113:B1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3.2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2022-07-18T20:55:41Z</dcterms:modified>
</cp:coreProperties>
</file>