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-15" yWindow="-15" windowWidth="14520" windowHeight="12840" activeTab="3"/>
  </bookViews>
  <sheets>
    <sheet name="Cuadro 2.1" sheetId="1" r:id="rId1"/>
    <sheet name="Grafico 4" sheetId="12" r:id="rId2"/>
    <sheet name="Cuadro 2.2" sheetId="2" r:id="rId3"/>
    <sheet name="DATOS GRAFICO 5" sheetId="16" r:id="rId4"/>
    <sheet name="Cuadro 2.3" sheetId="3" r:id="rId5"/>
    <sheet name="Cuadro 2.4" sheetId="4" r:id="rId6"/>
    <sheet name="GRAFICO 7" sheetId="15" r:id="rId7"/>
    <sheet name="GRAFICO 6" sheetId="14" r:id="rId8"/>
    <sheet name="Cuadro 2.5" sheetId="5" r:id="rId9"/>
    <sheet name="GRAFICO 8" sheetId="17" r:id="rId10"/>
    <sheet name="Cuadro 2.6" sheetId="7" r:id="rId11"/>
    <sheet name="GRAFICO 9" sheetId="18" r:id="rId12"/>
    <sheet name="Cuadro 2.7" sheetId="8" r:id="rId13"/>
    <sheet name="GRAFICO 10" sheetId="19" r:id="rId14"/>
    <sheet name="Cuadro 2.8" sheetId="9" r:id="rId15"/>
    <sheet name="GRAFICO 11" sheetId="20" r:id="rId16"/>
    <sheet name="Cuadro 2.9" sheetId="10" r:id="rId17"/>
    <sheet name="cuadro 2.10" sheetId="11" r:id="rId18"/>
    <sheet name="grafico 12" sheetId="21" r:id="rId19"/>
    <sheet name="grafico 13" sheetId="22" r:id="rId20"/>
  </sheets>
  <definedNames>
    <definedName name="_xlnm._FilterDatabase" localSheetId="0" hidden="1">'Cuadro 2.1'!$B$8:$L$67</definedName>
    <definedName name="_xlnm._FilterDatabase" localSheetId="14" hidden="1">'Cuadro 2.8'!$B$5:$O$83</definedName>
    <definedName name="_xlnm._FilterDatabase" localSheetId="15" hidden="1">'GRAFICO 11'!$B$3:$D$14</definedName>
    <definedName name="_xlchart.v1.0" localSheetId="13" hidden="1">'GRAFICO 10'!$B$7:$B$41</definedName>
    <definedName name="_xlchart.v1.0" hidden="1">'GRAFICO 9'!$B$4:$B$44</definedName>
    <definedName name="_xlchart.v1.1" localSheetId="13" hidden="1">'GRAFICO 10'!$C$7:$C$41</definedName>
    <definedName name="_xlchart.v1.1" hidden="1">'GRAFICO 9'!$C$4:$C$44</definedName>
    <definedName name="_xlnm.Print_Area" localSheetId="0">'Cuadro 2.1'!$B$1:$M$65</definedName>
    <definedName name="_xlnm.Print_Area" localSheetId="17">'cuadro 2.10'!$A$1:$J$67</definedName>
    <definedName name="_xlnm.Print_Area" localSheetId="4">'Cuadro 2.3'!$B$2:$F$23</definedName>
    <definedName name="_xlnm.Print_Area" localSheetId="14">'Cuadro 2.8'!$B$1:$O$4</definedName>
    <definedName name="_xlnm.Print_Area" localSheetId="18">'grafico 12'!$B$2:$K$38</definedName>
    <definedName name="_xlnm.Print_Area" localSheetId="19">'grafico 13'!$C$4:$J$45</definedName>
    <definedName name="_xlnm.Print_Titles" localSheetId="4">'Cuadro 2.3'!$4:$5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1" l="1"/>
  <c r="P21" i="21"/>
  <c r="P20" i="21"/>
  <c r="P19" i="21"/>
  <c r="P16" i="21"/>
  <c r="P13" i="21"/>
  <c r="P12" i="21"/>
  <c r="D4" i="20" l="1"/>
  <c r="D5" i="20"/>
  <c r="D6" i="20"/>
  <c r="D7" i="20"/>
  <c r="D8" i="20"/>
  <c r="D9" i="20"/>
  <c r="D10" i="20"/>
  <c r="D11" i="20"/>
  <c r="D12" i="20"/>
  <c r="D13" i="20"/>
  <c r="D14" i="20"/>
  <c r="D43" i="19" l="1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C47" i="18" l="1"/>
  <c r="D45" i="18" s="1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43" i="18" l="1"/>
  <c r="D44" i="18"/>
  <c r="D42" i="18"/>
  <c r="D47" i="18"/>
  <c r="D46" i="18"/>
  <c r="C49" i="17"/>
  <c r="D47" i="17" s="1"/>
  <c r="D39" i="17"/>
  <c r="D35" i="17"/>
  <c r="D31" i="17"/>
  <c r="D27" i="17"/>
  <c r="D23" i="17"/>
  <c r="D19" i="17"/>
  <c r="D15" i="17"/>
  <c r="D11" i="17"/>
  <c r="D7" i="17"/>
  <c r="D3" i="17"/>
  <c r="D4" i="17" l="1"/>
  <c r="D8" i="17"/>
  <c r="D12" i="17"/>
  <c r="D16" i="17"/>
  <c r="D20" i="17"/>
  <c r="D24" i="17"/>
  <c r="D28" i="17"/>
  <c r="D32" i="17"/>
  <c r="D36" i="17"/>
  <c r="D40" i="17"/>
  <c r="D44" i="17"/>
  <c r="D49" i="17"/>
  <c r="D43" i="17"/>
  <c r="D5" i="17"/>
  <c r="D9" i="17"/>
  <c r="D13" i="17"/>
  <c r="D17" i="17"/>
  <c r="D21" i="17"/>
  <c r="D25" i="17"/>
  <c r="D29" i="17"/>
  <c r="D33" i="17"/>
  <c r="D37" i="17"/>
  <c r="D41" i="17"/>
  <c r="D45" i="17"/>
  <c r="D2" i="17"/>
  <c r="D6" i="17"/>
  <c r="D10" i="17"/>
  <c r="D14" i="17"/>
  <c r="D18" i="17"/>
  <c r="D22" i="17"/>
  <c r="D26" i="17"/>
  <c r="D30" i="17"/>
  <c r="D34" i="17"/>
  <c r="D38" i="17"/>
  <c r="D42" i="17"/>
  <c r="D48" i="17"/>
  <c r="D46" i="17"/>
  <c r="C104" i="15"/>
  <c r="C63" i="15"/>
  <c r="D60" i="15" s="1"/>
  <c r="D61" i="15"/>
  <c r="D59" i="15"/>
  <c r="D57" i="15"/>
  <c r="D55" i="15"/>
  <c r="D53" i="15"/>
  <c r="D51" i="15"/>
  <c r="D49" i="15"/>
  <c r="D47" i="15"/>
  <c r="D45" i="15"/>
  <c r="D43" i="15"/>
  <c r="D41" i="15"/>
  <c r="D39" i="15"/>
  <c r="D37" i="15"/>
  <c r="D35" i="15"/>
  <c r="D33" i="15"/>
  <c r="D31" i="15"/>
  <c r="D29" i="15"/>
  <c r="D27" i="15"/>
  <c r="D25" i="15"/>
  <c r="D23" i="15"/>
  <c r="D21" i="15"/>
  <c r="D19" i="15"/>
  <c r="D17" i="15"/>
  <c r="D15" i="15"/>
  <c r="D13" i="15"/>
  <c r="D11" i="15"/>
  <c r="D9" i="15"/>
  <c r="D7" i="15"/>
  <c r="D5" i="15"/>
  <c r="D6" i="15" l="1"/>
  <c r="D63" i="15" s="1"/>
  <c r="D10" i="15"/>
  <c r="D14" i="15"/>
  <c r="D18" i="15"/>
  <c r="D22" i="15"/>
  <c r="D26" i="15"/>
  <c r="D30" i="15"/>
  <c r="D34" i="15"/>
  <c r="D38" i="15"/>
  <c r="D42" i="15"/>
  <c r="D46" i="15"/>
  <c r="D50" i="15"/>
  <c r="D54" i="15"/>
  <c r="D58" i="15"/>
  <c r="D62" i="15"/>
  <c r="D8" i="15"/>
  <c r="D12" i="15"/>
  <c r="D16" i="15"/>
  <c r="D20" i="15"/>
  <c r="D24" i="15"/>
  <c r="D28" i="15"/>
  <c r="D32" i="15"/>
  <c r="D36" i="15"/>
  <c r="D40" i="15"/>
  <c r="D44" i="15"/>
  <c r="D48" i="15"/>
  <c r="D52" i="15"/>
  <c r="D56" i="15"/>
  <c r="I7" i="11" l="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D78" i="11"/>
  <c r="E78" i="11"/>
  <c r="F78" i="11"/>
  <c r="G78" i="11"/>
  <c r="H78" i="11"/>
  <c r="I78" i="11"/>
  <c r="J11" i="11" s="1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D26" i="10"/>
  <c r="I26" i="10"/>
  <c r="I27" i="10"/>
  <c r="I28" i="10"/>
  <c r="F29" i="10"/>
  <c r="I29" i="10"/>
  <c r="I30" i="10"/>
  <c r="I31" i="10"/>
  <c r="F32" i="10"/>
  <c r="I32" i="10"/>
  <c r="I33" i="10"/>
  <c r="I34" i="10"/>
  <c r="I35" i="10"/>
  <c r="I36" i="10"/>
  <c r="F37" i="10"/>
  <c r="I37" i="10"/>
  <c r="I38" i="10"/>
  <c r="I39" i="10"/>
  <c r="F40" i="10"/>
  <c r="I40" i="10"/>
  <c r="I41" i="10"/>
  <c r="I42" i="10"/>
  <c r="I43" i="10"/>
  <c r="I44" i="10"/>
  <c r="F45" i="10"/>
  <c r="I45" i="10"/>
  <c r="I46" i="10"/>
  <c r="I47" i="10"/>
  <c r="F48" i="10"/>
  <c r="I48" i="10"/>
  <c r="I49" i="10"/>
  <c r="I50" i="10"/>
  <c r="I51" i="10"/>
  <c r="I52" i="10"/>
  <c r="F53" i="10"/>
  <c r="I53" i="10"/>
  <c r="I54" i="10"/>
  <c r="I55" i="10"/>
  <c r="F56" i="10"/>
  <c r="I56" i="10"/>
  <c r="I57" i="10"/>
  <c r="I58" i="10"/>
  <c r="I59" i="10"/>
  <c r="I60" i="10"/>
  <c r="F61" i="10"/>
  <c r="I61" i="10"/>
  <c r="I62" i="10"/>
  <c r="I63" i="10"/>
  <c r="F64" i="10"/>
  <c r="I64" i="10"/>
  <c r="I65" i="10"/>
  <c r="I66" i="10"/>
  <c r="I67" i="10"/>
  <c r="I68" i="10"/>
  <c r="F69" i="10"/>
  <c r="I69" i="10"/>
  <c r="I70" i="10"/>
  <c r="I71" i="10"/>
  <c r="F72" i="10"/>
  <c r="I72" i="10"/>
  <c r="I73" i="10"/>
  <c r="I74" i="10"/>
  <c r="I75" i="10"/>
  <c r="I76" i="10"/>
  <c r="F77" i="10"/>
  <c r="I77" i="10"/>
  <c r="I78" i="10"/>
  <c r="I79" i="10"/>
  <c r="F80" i="10"/>
  <c r="I80" i="10"/>
  <c r="I81" i="10"/>
  <c r="I82" i="10"/>
  <c r="I83" i="10"/>
  <c r="I84" i="10"/>
  <c r="F85" i="10"/>
  <c r="I85" i="10"/>
  <c r="C87" i="10"/>
  <c r="D10" i="10" s="1"/>
  <c r="E87" i="10"/>
  <c r="F10" i="10" s="1"/>
  <c r="G87" i="10"/>
  <c r="J75" i="11" l="1"/>
  <c r="J71" i="11"/>
  <c r="J67" i="11"/>
  <c r="J63" i="11"/>
  <c r="J59" i="11"/>
  <c r="J55" i="11"/>
  <c r="J51" i="11"/>
  <c r="J47" i="11"/>
  <c r="J43" i="11"/>
  <c r="J39" i="11"/>
  <c r="J35" i="11"/>
  <c r="J7" i="11"/>
  <c r="J74" i="11"/>
  <c r="J70" i="11"/>
  <c r="J66" i="11"/>
  <c r="J62" i="11"/>
  <c r="J58" i="11"/>
  <c r="J54" i="11"/>
  <c r="J50" i="11"/>
  <c r="J46" i="11"/>
  <c r="J42" i="11"/>
  <c r="J77" i="11"/>
  <c r="J73" i="11"/>
  <c r="J69" i="11"/>
  <c r="J65" i="11"/>
  <c r="J61" i="11"/>
  <c r="J57" i="11"/>
  <c r="J53" i="11"/>
  <c r="J49" i="11"/>
  <c r="J45" i="11"/>
  <c r="J41" i="11"/>
  <c r="J37" i="11"/>
  <c r="J33" i="11"/>
  <c r="J9" i="11"/>
  <c r="J78" i="11"/>
  <c r="J76" i="11"/>
  <c r="J72" i="11"/>
  <c r="J68" i="11"/>
  <c r="J64" i="11"/>
  <c r="J60" i="11"/>
  <c r="J56" i="11"/>
  <c r="J52" i="11"/>
  <c r="J48" i="11"/>
  <c r="J44" i="11"/>
  <c r="J40" i="11"/>
  <c r="J38" i="11"/>
  <c r="J36" i="11"/>
  <c r="J34" i="11"/>
  <c r="J32" i="11"/>
  <c r="J30" i="11"/>
  <c r="J28" i="11"/>
  <c r="J26" i="11"/>
  <c r="J24" i="11"/>
  <c r="J22" i="11"/>
  <c r="J20" i="11"/>
  <c r="J18" i="11"/>
  <c r="J16" i="11"/>
  <c r="J14" i="11"/>
  <c r="J12" i="11"/>
  <c r="J10" i="11"/>
  <c r="J8" i="11"/>
  <c r="J31" i="11"/>
  <c r="J29" i="11"/>
  <c r="J27" i="11"/>
  <c r="J25" i="11"/>
  <c r="J23" i="11"/>
  <c r="J21" i="11"/>
  <c r="J19" i="11"/>
  <c r="J17" i="11"/>
  <c r="J15" i="11"/>
  <c r="J13" i="11"/>
  <c r="F84" i="10"/>
  <c r="F81" i="10"/>
  <c r="F76" i="10"/>
  <c r="F73" i="10"/>
  <c r="F68" i="10"/>
  <c r="F65" i="10"/>
  <c r="F60" i="10"/>
  <c r="F57" i="10"/>
  <c r="F52" i="10"/>
  <c r="F49" i="10"/>
  <c r="F44" i="10"/>
  <c r="F41" i="10"/>
  <c r="F36" i="10"/>
  <c r="F33" i="10"/>
  <c r="F28" i="10"/>
  <c r="F13" i="10"/>
  <c r="F24" i="10"/>
  <c r="F21" i="10"/>
  <c r="F9" i="10"/>
  <c r="F25" i="10"/>
  <c r="F20" i="10"/>
  <c r="F17" i="10"/>
  <c r="J30" i="10"/>
  <c r="H9" i="10"/>
  <c r="H13" i="10"/>
  <c r="H17" i="10"/>
  <c r="H21" i="10"/>
  <c r="H25" i="10"/>
  <c r="H29" i="10"/>
  <c r="H33" i="10"/>
  <c r="H37" i="10"/>
  <c r="H41" i="10"/>
  <c r="H45" i="10"/>
  <c r="H49" i="10"/>
  <c r="H53" i="10"/>
  <c r="H57" i="10"/>
  <c r="H61" i="10"/>
  <c r="H65" i="10"/>
  <c r="H69" i="10"/>
  <c r="H73" i="10"/>
  <c r="H77" i="10"/>
  <c r="H81" i="10"/>
  <c r="H85" i="10"/>
  <c r="H27" i="10"/>
  <c r="H10" i="10"/>
  <c r="H14" i="10"/>
  <c r="H18" i="10"/>
  <c r="H22" i="10"/>
  <c r="H26" i="10"/>
  <c r="H30" i="10"/>
  <c r="H34" i="10"/>
  <c r="H38" i="10"/>
  <c r="H42" i="10"/>
  <c r="H46" i="10"/>
  <c r="H50" i="10"/>
  <c r="H54" i="10"/>
  <c r="H58" i="10"/>
  <c r="H62" i="10"/>
  <c r="H66" i="10"/>
  <c r="H70" i="10"/>
  <c r="H74" i="10"/>
  <c r="H78" i="10"/>
  <c r="H82" i="10"/>
  <c r="H7" i="10"/>
  <c r="H11" i="10"/>
  <c r="H15" i="10"/>
  <c r="H19" i="10"/>
  <c r="H23" i="10"/>
  <c r="H39" i="10"/>
  <c r="H24" i="10"/>
  <c r="H84" i="10"/>
  <c r="H80" i="10"/>
  <c r="H76" i="10"/>
  <c r="H72" i="10"/>
  <c r="H68" i="10"/>
  <c r="H64" i="10"/>
  <c r="H60" i="10"/>
  <c r="H56" i="10"/>
  <c r="H52" i="10"/>
  <c r="H48" i="10"/>
  <c r="H44" i="10"/>
  <c r="H40" i="10"/>
  <c r="H36" i="10"/>
  <c r="H32" i="10"/>
  <c r="D22" i="10"/>
  <c r="H20" i="10"/>
  <c r="H59" i="10"/>
  <c r="H43" i="10"/>
  <c r="D18" i="10"/>
  <c r="H16" i="10"/>
  <c r="D14" i="10"/>
  <c r="H12" i="10"/>
  <c r="H8" i="10"/>
  <c r="H83" i="10"/>
  <c r="H79" i="10"/>
  <c r="H75" i="10"/>
  <c r="H71" i="10"/>
  <c r="H67" i="10"/>
  <c r="H63" i="10"/>
  <c r="H55" i="10"/>
  <c r="H51" i="10"/>
  <c r="H47" i="10"/>
  <c r="H35" i="10"/>
  <c r="H31" i="10"/>
  <c r="D7" i="10"/>
  <c r="D11" i="10"/>
  <c r="D15" i="10"/>
  <c r="D19" i="10"/>
  <c r="D23" i="10"/>
  <c r="D27" i="10"/>
  <c r="D31" i="10"/>
  <c r="D35" i="10"/>
  <c r="D39" i="10"/>
  <c r="D43" i="10"/>
  <c r="D47" i="10"/>
  <c r="D51" i="10"/>
  <c r="D55" i="10"/>
  <c r="D59" i="10"/>
  <c r="D63" i="10"/>
  <c r="D67" i="10"/>
  <c r="D71" i="10"/>
  <c r="D75" i="10"/>
  <c r="D79" i="10"/>
  <c r="D83" i="10"/>
  <c r="D21" i="10"/>
  <c r="D29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9" i="10"/>
  <c r="D13" i="10"/>
  <c r="D17" i="10"/>
  <c r="D25" i="10"/>
  <c r="D85" i="10"/>
  <c r="D82" i="10"/>
  <c r="D81" i="10"/>
  <c r="D78" i="10"/>
  <c r="D77" i="10"/>
  <c r="D74" i="10"/>
  <c r="D73" i="10"/>
  <c r="D70" i="10"/>
  <c r="D69" i="10"/>
  <c r="J67" i="10"/>
  <c r="D66" i="10"/>
  <c r="D65" i="10"/>
  <c r="D62" i="10"/>
  <c r="D61" i="10"/>
  <c r="D58" i="10"/>
  <c r="D57" i="10"/>
  <c r="D54" i="10"/>
  <c r="D53" i="10"/>
  <c r="D50" i="10"/>
  <c r="D49" i="10"/>
  <c r="D46" i="10"/>
  <c r="D45" i="10"/>
  <c r="D42" i="10"/>
  <c r="D41" i="10"/>
  <c r="D38" i="10"/>
  <c r="D37" i="10"/>
  <c r="J35" i="10"/>
  <c r="D34" i="10"/>
  <c r="D33" i="10"/>
  <c r="D30" i="10"/>
  <c r="H28" i="10"/>
  <c r="I87" i="10"/>
  <c r="J62" i="10" s="1"/>
  <c r="F16" i="10"/>
  <c r="F12" i="10"/>
  <c r="F8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3" i="8" s="1"/>
  <c r="O42" i="8"/>
  <c r="C43" i="8"/>
  <c r="D43" i="8"/>
  <c r="E43" i="8"/>
  <c r="F43" i="8"/>
  <c r="G43" i="8"/>
  <c r="H43" i="8"/>
  <c r="I43" i="8"/>
  <c r="J43" i="8"/>
  <c r="K43" i="8"/>
  <c r="L43" i="8"/>
  <c r="M43" i="8"/>
  <c r="N43" i="8"/>
  <c r="J55" i="10" l="1"/>
  <c r="J64" i="10"/>
  <c r="J11" i="10"/>
  <c r="J51" i="10"/>
  <c r="J28" i="10"/>
  <c r="J16" i="10"/>
  <c r="J83" i="10"/>
  <c r="J76" i="10"/>
  <c r="J58" i="10"/>
  <c r="J15" i="10"/>
  <c r="J39" i="10"/>
  <c r="J44" i="10"/>
  <c r="J29" i="10"/>
  <c r="J52" i="10"/>
  <c r="J56" i="10"/>
  <c r="J60" i="10"/>
  <c r="J80" i="10"/>
  <c r="J21" i="10"/>
  <c r="J9" i="10"/>
  <c r="J13" i="10"/>
  <c r="J17" i="10"/>
  <c r="J25" i="10"/>
  <c r="J22" i="10"/>
  <c r="J14" i="10"/>
  <c r="J37" i="10"/>
  <c r="J85" i="10"/>
  <c r="J26" i="10"/>
  <c r="J49" i="10"/>
  <c r="J69" i="10"/>
  <c r="J73" i="10"/>
  <c r="J77" i="10"/>
  <c r="J10" i="10"/>
  <c r="J18" i="10"/>
  <c r="J33" i="10"/>
  <c r="J41" i="10"/>
  <c r="J45" i="10"/>
  <c r="J53" i="10"/>
  <c r="J57" i="10"/>
  <c r="J61" i="10"/>
  <c r="J65" i="10"/>
  <c r="J81" i="10"/>
  <c r="J19" i="10"/>
  <c r="J31" i="10"/>
  <c r="J47" i="10"/>
  <c r="J63" i="10"/>
  <c r="J79" i="10"/>
  <c r="J32" i="10"/>
  <c r="J20" i="10"/>
  <c r="J84" i="10"/>
  <c r="J48" i="10"/>
  <c r="H87" i="10"/>
  <c r="J70" i="10"/>
  <c r="J54" i="10"/>
  <c r="J82" i="10"/>
  <c r="F87" i="10"/>
  <c r="J7" i="10"/>
  <c r="J24" i="10"/>
  <c r="J43" i="10"/>
  <c r="J59" i="10"/>
  <c r="J75" i="10"/>
  <c r="J8" i="10"/>
  <c r="J68" i="10"/>
  <c r="J38" i="10"/>
  <c r="J50" i="10"/>
  <c r="J78" i="10"/>
  <c r="J34" i="10"/>
  <c r="J71" i="10"/>
  <c r="D87" i="10"/>
  <c r="J40" i="10"/>
  <c r="J23" i="10"/>
  <c r="J12" i="10"/>
  <c r="J27" i="10"/>
  <c r="J36" i="10"/>
  <c r="J72" i="10"/>
  <c r="J46" i="10"/>
  <c r="J74" i="10"/>
  <c r="J42" i="10"/>
  <c r="J66" i="10"/>
  <c r="O7" i="7"/>
  <c r="O50" i="7" s="1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C50" i="7"/>
  <c r="D50" i="7"/>
  <c r="E50" i="7"/>
  <c r="F50" i="7"/>
  <c r="G50" i="7"/>
  <c r="H50" i="7"/>
  <c r="I50" i="7"/>
  <c r="J50" i="7"/>
  <c r="K50" i="7"/>
  <c r="L50" i="7"/>
  <c r="M50" i="7"/>
  <c r="N50" i="7"/>
  <c r="J87" i="10" l="1"/>
  <c r="O6" i="5"/>
  <c r="O53" i="5" s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C53" i="5"/>
  <c r="D53" i="5"/>
  <c r="E53" i="5"/>
  <c r="F53" i="5"/>
  <c r="G53" i="5"/>
  <c r="H53" i="5"/>
  <c r="I53" i="5"/>
  <c r="J53" i="5"/>
  <c r="K53" i="5"/>
  <c r="L53" i="5"/>
  <c r="M53" i="5"/>
  <c r="N53" i="5"/>
  <c r="O6" i="4" l="1"/>
  <c r="O7" i="4"/>
  <c r="O8" i="4"/>
  <c r="O9" i="4"/>
  <c r="O64" i="4" s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C64" i="4"/>
  <c r="D64" i="4"/>
  <c r="E64" i="4"/>
  <c r="F64" i="4"/>
  <c r="G64" i="4"/>
  <c r="H64" i="4"/>
  <c r="I64" i="4"/>
  <c r="J64" i="4"/>
  <c r="K64" i="4"/>
  <c r="L64" i="4"/>
  <c r="M64" i="4"/>
  <c r="N64" i="4"/>
  <c r="C123" i="3" l="1"/>
  <c r="D123" i="3"/>
  <c r="E123" i="3"/>
  <c r="F123" i="3"/>
  <c r="F310" i="2" l="1"/>
  <c r="E310" i="2"/>
  <c r="D310" i="2"/>
  <c r="G310" i="2" s="1"/>
  <c r="H286" i="2" l="1"/>
  <c r="H252" i="2"/>
  <c r="H237" i="2"/>
  <c r="H216" i="2"/>
  <c r="H188" i="2"/>
  <c r="H172" i="2"/>
  <c r="H127" i="2"/>
  <c r="H88" i="2"/>
  <c r="H62" i="2"/>
  <c r="H46" i="2"/>
  <c r="H309" i="2"/>
  <c r="H282" i="2"/>
  <c r="H250" i="2"/>
  <c r="H233" i="2"/>
  <c r="H210" i="2"/>
  <c r="H180" i="2"/>
  <c r="H168" i="2"/>
  <c r="H117" i="2"/>
  <c r="H81" i="2"/>
  <c r="H60" i="2"/>
  <c r="H42" i="2"/>
  <c r="H27" i="2"/>
  <c r="H278" i="2"/>
  <c r="H247" i="2"/>
  <c r="H231" i="2"/>
  <c r="H197" i="2"/>
  <c r="H157" i="2"/>
  <c r="H101" i="2"/>
  <c r="H53" i="2"/>
  <c r="H40" i="2"/>
  <c r="H50" i="2"/>
  <c r="H29" i="2"/>
  <c r="H294" i="2"/>
  <c r="H178" i="2"/>
  <c r="H67" i="2"/>
  <c r="H21" i="2"/>
  <c r="H289" i="2"/>
  <c r="H258" i="2"/>
  <c r="H239" i="2"/>
  <c r="H218" i="2"/>
  <c r="H195" i="2"/>
  <c r="H175" i="2"/>
  <c r="H129" i="2"/>
  <c r="H96" i="2"/>
  <c r="H64" i="2"/>
  <c r="H33" i="2"/>
  <c r="H310" i="2" l="1"/>
  <c r="C67" i="1" l="1"/>
  <c r="K39" i="1" l="1"/>
  <c r="J39" i="1"/>
  <c r="I39" i="1"/>
  <c r="K38" i="1"/>
  <c r="J38" i="1"/>
  <c r="I38" i="1"/>
  <c r="L38" i="1" l="1"/>
  <c r="L39" i="1"/>
  <c r="I9" i="1"/>
  <c r="H67" i="1"/>
  <c r="G67" i="1"/>
  <c r="F67" i="1"/>
  <c r="E67" i="1"/>
  <c r="D67" i="1"/>
  <c r="K66" i="1" l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19" i="1"/>
  <c r="J19" i="1"/>
  <c r="I19" i="1"/>
  <c r="K20" i="1"/>
  <c r="J20" i="1"/>
  <c r="I20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L30" i="1" l="1"/>
  <c r="L9" i="1"/>
  <c r="L12" i="1"/>
  <c r="L16" i="1"/>
  <c r="L19" i="1"/>
  <c r="L42" i="1"/>
  <c r="L46" i="1"/>
  <c r="L50" i="1"/>
  <c r="L54" i="1"/>
  <c r="L58" i="1"/>
  <c r="L62" i="1"/>
  <c r="L66" i="1"/>
  <c r="L27" i="1"/>
  <c r="L31" i="1"/>
  <c r="L35" i="1"/>
  <c r="L53" i="1"/>
  <c r="L57" i="1"/>
  <c r="L61" i="1"/>
  <c r="L65" i="1"/>
  <c r="L11" i="1"/>
  <c r="K67" i="1"/>
  <c r="L15" i="1"/>
  <c r="L20" i="1"/>
  <c r="L23" i="1"/>
  <c r="L26" i="1"/>
  <c r="L34" i="1"/>
  <c r="J67" i="1"/>
  <c r="L41" i="1"/>
  <c r="L45" i="1"/>
  <c r="L49" i="1"/>
  <c r="L10" i="1"/>
  <c r="I67" i="1"/>
  <c r="L18" i="1"/>
  <c r="L22" i="1"/>
  <c r="L25" i="1"/>
  <c r="L29" i="1"/>
  <c r="L33" i="1"/>
  <c r="L37" i="1"/>
  <c r="L40" i="1"/>
  <c r="L44" i="1"/>
  <c r="L48" i="1"/>
  <c r="L52" i="1"/>
  <c r="L56" i="1"/>
  <c r="L60" i="1"/>
  <c r="L64" i="1"/>
  <c r="L17" i="1"/>
  <c r="L21" i="1"/>
  <c r="L24" i="1"/>
  <c r="L28" i="1"/>
  <c r="L32" i="1"/>
  <c r="L36" i="1"/>
  <c r="L43" i="1"/>
  <c r="L47" i="1"/>
  <c r="L51" i="1"/>
  <c r="L55" i="1"/>
  <c r="L59" i="1"/>
  <c r="L63" i="1"/>
  <c r="L14" i="1"/>
  <c r="L13" i="1"/>
  <c r="L67" i="1" l="1"/>
</calcChain>
</file>

<file path=xl/sharedStrings.xml><?xml version="1.0" encoding="utf-8"?>
<sst xmlns="http://schemas.openxmlformats.org/spreadsheetml/2006/main" count="1448" uniqueCount="357">
  <si>
    <t>GENERAL</t>
  </si>
  <si>
    <t xml:space="preserve">GRANEL </t>
  </si>
  <si>
    <t>TOTAL</t>
  </si>
  <si>
    <t>PUERTOS</t>
  </si>
  <si>
    <t>EMBARCADO</t>
  </si>
  <si>
    <t>DESEMBARCADO</t>
  </si>
  <si>
    <t xml:space="preserve">TOTAL  </t>
  </si>
  <si>
    <t>(Cantidades en toneladas métricas)</t>
  </si>
  <si>
    <t>Arica</t>
  </si>
  <si>
    <t>Iquique</t>
  </si>
  <si>
    <t>Mejillones</t>
  </si>
  <si>
    <t>Antofagasta</t>
  </si>
  <si>
    <t>Huasco/Guacolda</t>
  </si>
  <si>
    <t>Quintero</t>
  </si>
  <si>
    <t>Valparaíso</t>
  </si>
  <si>
    <t>San Antonio</t>
  </si>
  <si>
    <t>Lirquén</t>
  </si>
  <si>
    <t>San Vicente</t>
  </si>
  <si>
    <t>Puerto Montt</t>
  </si>
  <si>
    <t>Chacabuco</t>
  </si>
  <si>
    <t>Puerto Natales</t>
  </si>
  <si>
    <t>Punta Arenas</t>
  </si>
  <si>
    <t>LÍQUIDO</t>
  </si>
  <si>
    <t>Talcahuano</t>
  </si>
  <si>
    <t>Coronel</t>
  </si>
  <si>
    <t>Coquimbo</t>
  </si>
  <si>
    <t>Penco</t>
  </si>
  <si>
    <t>Punta Delgada</t>
  </si>
  <si>
    <t>Achao</t>
  </si>
  <si>
    <t>Rio Negro Hornopirén</t>
  </si>
  <si>
    <t>Dalcahue</t>
  </si>
  <si>
    <t>Quemchi</t>
  </si>
  <si>
    <t xml:space="preserve">2.- Cabotaje </t>
  </si>
  <si>
    <t>Gregorio</t>
  </si>
  <si>
    <t>Porvenir</t>
  </si>
  <si>
    <t>Ancud</t>
  </si>
  <si>
    <t>Cabo Negro</t>
  </si>
  <si>
    <t>Isla Guarello</t>
  </si>
  <si>
    <t>Patillos</t>
  </si>
  <si>
    <t>Calbuco</t>
  </si>
  <si>
    <t>Caldera</t>
  </si>
  <si>
    <t>Castro</t>
  </si>
  <si>
    <t>Chacao</t>
  </si>
  <si>
    <t>Chañaral</t>
  </si>
  <si>
    <t>Chonchi</t>
  </si>
  <si>
    <t>Cisnes</t>
  </si>
  <si>
    <t>Guayacan</t>
  </si>
  <si>
    <t>Juan Fernández</t>
  </si>
  <si>
    <t>Melinka</t>
  </si>
  <si>
    <t>Otros Puertos</t>
  </si>
  <si>
    <t>Otros Puertos Sur</t>
  </si>
  <si>
    <t>Pargua</t>
  </si>
  <si>
    <t>Patache</t>
  </si>
  <si>
    <t>Puerto Aguirre</t>
  </si>
  <si>
    <t>Puerto Williams</t>
  </si>
  <si>
    <t>Quellón</t>
  </si>
  <si>
    <t>Tierra Del Fuego</t>
  </si>
  <si>
    <t>Aysen</t>
  </si>
  <si>
    <t>Bahia Fildes</t>
  </si>
  <si>
    <t>Cochamo</t>
  </si>
  <si>
    <t>Isla Alejandro Selkirk</t>
  </si>
  <si>
    <t>Los Vilos</t>
  </si>
  <si>
    <t>Puerto Eden</t>
  </si>
  <si>
    <t>Queilén</t>
  </si>
  <si>
    <t xml:space="preserve">Ventanas </t>
  </si>
  <si>
    <t>Maullín</t>
  </si>
  <si>
    <t>Chaitén</t>
  </si>
  <si>
    <t>Año 2024</t>
  </si>
  <si>
    <t>Hanga Roa / Isla de Pascua</t>
  </si>
  <si>
    <r>
      <t xml:space="preserve">Nota: Los datos informados en Cabotaje, son </t>
    </r>
    <r>
      <rPr>
        <b/>
        <u/>
        <sz val="9"/>
        <rFont val="Arial"/>
        <family val="2"/>
      </rPr>
      <t>referenciales</t>
    </r>
    <r>
      <rPr>
        <sz val="9"/>
        <rFont val="Arial"/>
        <family val="2"/>
      </rPr>
      <t xml:space="preserve">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Navieras, </t>
    </r>
  </si>
  <si>
    <t>2.1.- Tonelaje movilizado en cabotaje por puertos y según tipo de carga. 
Año 2024 (Cantidades en toneladas métricas)</t>
  </si>
  <si>
    <t>2.2.- Origen y destino del tráfico marítimo de cabotaje por tipo de carga. Año 2024</t>
  </si>
  <si>
    <t>Puertos</t>
  </si>
  <si>
    <t>Tipo de Carga</t>
  </si>
  <si>
    <t>Origen</t>
  </si>
  <si>
    <t>Destino</t>
  </si>
  <si>
    <t>General</t>
  </si>
  <si>
    <t>Granel</t>
  </si>
  <si>
    <t>Líquido</t>
  </si>
  <si>
    <t>Total general</t>
  </si>
  <si>
    <t>%</t>
  </si>
  <si>
    <t>Subtotal</t>
  </si>
  <si>
    <t>Hanga Roa / Isla De Pascua</t>
  </si>
  <si>
    <t>Carahue</t>
  </si>
  <si>
    <t>Chaiten</t>
  </si>
  <si>
    <t>Tierra del Fuego</t>
  </si>
  <si>
    <t>Total</t>
  </si>
  <si>
    <t>Otros Productos No Especificados</t>
  </si>
  <si>
    <t>Contenedores Vacios</t>
  </si>
  <si>
    <t>Varios</t>
  </si>
  <si>
    <t>Ropa</t>
  </si>
  <si>
    <t>Rodados Y Combustible</t>
  </si>
  <si>
    <t>Rodado</t>
  </si>
  <si>
    <t>Redes</t>
  </si>
  <si>
    <t>Peso Muerto, Anclas</t>
  </si>
  <si>
    <t>Pertrechos Acuicolas</t>
  </si>
  <si>
    <t>Peceras</t>
  </si>
  <si>
    <t>Pasillos Y Estructuras</t>
  </si>
  <si>
    <t>Pasillos</t>
  </si>
  <si>
    <t>Paneles Solares</t>
  </si>
  <si>
    <t>Pallet Vacios</t>
  </si>
  <si>
    <t>Menaje De Casa</t>
  </si>
  <si>
    <t>Material Centros De Cultivos</t>
  </si>
  <si>
    <t>Material Acuicultura</t>
  </si>
  <si>
    <t xml:space="preserve">Mallas Loberas </t>
  </si>
  <si>
    <t>Malla Geotextil</t>
  </si>
  <si>
    <t>Isotanques</t>
  </si>
  <si>
    <t>Hielo</t>
  </si>
  <si>
    <t>Contenedor Y Pallet De Madera</t>
  </si>
  <si>
    <t>Bolsas De Oclansorb</t>
  </si>
  <si>
    <t>Bins Vacios</t>
  </si>
  <si>
    <t>Bateas</t>
  </si>
  <si>
    <t>Batea Con Redes</t>
  </si>
  <si>
    <t>Basura Centro Cultivos</t>
  </si>
  <si>
    <t>Balones De Gas Vacios</t>
  </si>
  <si>
    <t>Alevines</t>
  </si>
  <si>
    <t>Agua Dulce</t>
  </si>
  <si>
    <t>OTROS</t>
  </si>
  <si>
    <t>Rodado Y Pasajeros</t>
  </si>
  <si>
    <t>Pasajeros</t>
  </si>
  <si>
    <t>Vehiculos Y Maquinaria</t>
  </si>
  <si>
    <t>Maquinaria Montacarga</t>
  </si>
  <si>
    <t>Maquinaria</t>
  </si>
  <si>
    <t>Grua Movil</t>
  </si>
  <si>
    <t>Camion Tolva</t>
  </si>
  <si>
    <t>Camion</t>
  </si>
  <si>
    <t>Accesorios y Repuestos Para Vehiculos</t>
  </si>
  <si>
    <t>DE TRANSPORTE</t>
  </si>
  <si>
    <t>Otros Productos Químicos No Especificados</t>
  </si>
  <si>
    <t>Peroxido De Hidrogeno</t>
  </si>
  <si>
    <t>Oxigeno Liquido</t>
  </si>
  <si>
    <t>Medicamentos Para El Consumo Humano</t>
  </si>
  <si>
    <t>Urea</t>
  </si>
  <si>
    <t>Sulfato De Cromo</t>
  </si>
  <si>
    <t>MTBE</t>
  </si>
  <si>
    <t>Kerosene</t>
  </si>
  <si>
    <t>Ifo 380</t>
  </si>
  <si>
    <t>Gasolina Topping</t>
  </si>
  <si>
    <t>Gasolina Para Vehiculos</t>
  </si>
  <si>
    <t>Gasolina De Aviación</t>
  </si>
  <si>
    <t>Gas Oil</t>
  </si>
  <si>
    <t>Fo-Do</t>
  </si>
  <si>
    <t>Petróleo Diesel</t>
  </si>
  <si>
    <t>Decantado</t>
  </si>
  <si>
    <t>Crudo</t>
  </si>
  <si>
    <t>Combustible</t>
  </si>
  <si>
    <t>Ácido Sulfúrico</t>
  </si>
  <si>
    <t>Aceite Lubricante De Petróleo</t>
  </si>
  <si>
    <t>QUÍMICOS</t>
  </si>
  <si>
    <t>Cemento</t>
  </si>
  <si>
    <t>Rocas A Granel</t>
  </si>
  <si>
    <t>Oxido De Calcio</t>
  </si>
  <si>
    <t>Hierro</t>
  </si>
  <si>
    <t>Sal</t>
  </si>
  <si>
    <t>Fertilizantes</t>
  </si>
  <si>
    <t>Caliza</t>
  </si>
  <si>
    <t>Concentrado De Cobre</t>
  </si>
  <si>
    <t>Cobre (Blister, Anodos, Cátodos, otros)</t>
  </si>
  <si>
    <t>MINERALES</t>
  </si>
  <si>
    <t>Otros Productos Industriales No Especificados</t>
  </si>
  <si>
    <t>Poliopropileno</t>
  </si>
  <si>
    <t>Pasillos Metalicos</t>
  </si>
  <si>
    <t>Papeles De Plastico</t>
  </si>
  <si>
    <t>Neumáticos Nuevos, De Caucho, Del Tipo Usado</t>
  </si>
  <si>
    <t>Articulos Manufacturados De Metal y Alambre</t>
  </si>
  <si>
    <t>Material De Fondeo</t>
  </si>
  <si>
    <t>Material De Acuicultura</t>
  </si>
  <si>
    <t>Material Centros De Cultivo</t>
  </si>
  <si>
    <t>Hormigon y Muertos de Hormigón</t>
  </si>
  <si>
    <t>Gruas</t>
  </si>
  <si>
    <t>Estructuras Metalicas</t>
  </si>
  <si>
    <t>Equipo Robotica</t>
  </si>
  <si>
    <t>Envases Descartables</t>
  </si>
  <si>
    <t>Caucho Sintético</t>
  </si>
  <si>
    <t>Bola De Molienda</t>
  </si>
  <si>
    <t>Bloques De Cemento y Gruas</t>
  </si>
  <si>
    <t>Barras Fierro</t>
  </si>
  <si>
    <t>Barras De Acero</t>
  </si>
  <si>
    <t>Articulos Manufacturados De Acero</t>
  </si>
  <si>
    <t>INDUSTRIALES</t>
  </si>
  <si>
    <t>Pescados</t>
  </si>
  <si>
    <t>Viveres</t>
  </si>
  <si>
    <t>Peces Vivos</t>
  </si>
  <si>
    <t>Harina De Pescado</t>
  </si>
  <si>
    <t>Gluten</t>
  </si>
  <si>
    <t>Ensilaje</t>
  </si>
  <si>
    <t>Carnada</t>
  </si>
  <si>
    <t>Alimento Para Peces</t>
  </si>
  <si>
    <t>Aceite De Palma</t>
  </si>
  <si>
    <t>Abarrotes</t>
  </si>
  <si>
    <t>ALIMENTICIOS</t>
  </si>
  <si>
    <t>Papas</t>
  </si>
  <si>
    <t>Avena</t>
  </si>
  <si>
    <t>AGROPECUARIOS</t>
  </si>
  <si>
    <t>LÍQUIDA</t>
  </si>
  <si>
    <t>GRANEL</t>
  </si>
  <si>
    <t>TIPO DE CARGA</t>
  </si>
  <si>
    <t>PRODUCTOS</t>
  </si>
  <si>
    <t>2.3.- Tonelaje transportado en cabotaje según tipo de carga y por productos. Año 2024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</si>
  <si>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Los datos informados en Cabotaje, son </t>
    </r>
    <r>
      <rPr>
        <b/>
        <u/>
        <sz val="10"/>
        <rFont val="Arial"/>
        <family val="2"/>
      </rPr>
      <t>referenciales</t>
    </r>
    <r>
      <rPr>
        <sz val="10"/>
        <rFont val="Arial"/>
        <family val="2"/>
      </rPr>
      <t xml:space="preserve">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Navieras.</t>
    </r>
  </si>
  <si>
    <t>T O T A L</t>
  </si>
  <si>
    <t>Este cuadro corresponde al Cuadro 3.1 del Ex Boletín de Estadíaticas Portuarias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</si>
  <si>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Los datos informados en Cabotaje, son referenciales y consideran las copias de guías y facturas de embarque de cabotaje, que hacen llegar los embarcadores a las Autoridades Marítimas del país. Tambien considera informaciones entregadas por el Ministerio de Transportes y TT., Capitanías de Puerto, Agencias de Naves y Empresas Navieras, </t>
    </r>
  </si>
  <si>
    <t>Hanga Roa - Isla de Pascua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</si>
  <si>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</si>
  <si>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</si>
  <si>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</si>
  <si>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</si>
  <si>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</si>
  <si>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</si>
  <si>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</si>
  <si>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</si>
  <si>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</si>
  <si>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</si>
  <si>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</si>
  <si>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</si>
  <si>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PUERTO</t>
  </si>
  <si>
    <t>2.4.- Tonelaje total movilizado en cabotaje por mes según puerto</t>
  </si>
  <si>
    <t>Este cuadro corresponde al Cuadro 3.2 del Ex Boletín de Estadíaticas Portuarias</t>
  </si>
  <si>
    <t>2.5.- Tonelaje movilizado en cabotaje carga general por mes según puerto.</t>
  </si>
  <si>
    <t xml:space="preserve">T O T A L </t>
  </si>
  <si>
    <t>Este cuadro corresponde al Cuadro 3.3 del Ex Boletín de Estadíaticas Portuarias</t>
  </si>
  <si>
    <t>Hanga Roa</t>
  </si>
  <si>
    <t>Huasco / Guacolda</t>
  </si>
  <si>
    <t>2.6.- Tonelaje movilizado en cabotaje carga granel por mes según puerto</t>
  </si>
  <si>
    <t>Este cuadro corresponde al Cuadro 3.4 del Ex Boletín de Estadíaticas Portuarias</t>
  </si>
  <si>
    <t>Ventanas</t>
  </si>
  <si>
    <t>2.7.- Tonelaje movilizado en cabotaje carga líquida por mes según puerto.</t>
  </si>
  <si>
    <t>Este cuadro corresponde al Cuadro 3.5 del Ex Boletín de Estadíaticas Portuarias</t>
  </si>
  <si>
    <t>Otras Agencias Nacionales</t>
  </si>
  <si>
    <t>Naviera Beagle Spa</t>
  </si>
  <si>
    <t>Trusal S.A.</t>
  </si>
  <si>
    <t>Patagonia Wellboat</t>
  </si>
  <si>
    <t xml:space="preserve">Navimag </t>
  </si>
  <si>
    <t xml:space="preserve">Naviera Y Transp Sur Austral Spa </t>
  </si>
  <si>
    <t>Naviera Salar Spa</t>
  </si>
  <si>
    <t>Naviera Transporte Maritimo Spa.</t>
  </si>
  <si>
    <t>Soc. Canal Moraleda Spa</t>
  </si>
  <si>
    <t>Naviera Antartica</t>
  </si>
  <si>
    <t>Inversiones Minke S.A.</t>
  </si>
  <si>
    <t>Pudong International Trading Spa</t>
  </si>
  <si>
    <t>Intership S.A.</t>
  </si>
  <si>
    <t>Serv Maritimos Y Transportes S.A.</t>
  </si>
  <si>
    <t>Naviera Travesía S.A.</t>
  </si>
  <si>
    <t>Inversiones Peldehue Limitada</t>
  </si>
  <si>
    <t>Banco De Credito E Inversiones</t>
  </si>
  <si>
    <t>Interaustral S.A.</t>
  </si>
  <si>
    <t>Naviera Las Hortencias Spa.</t>
  </si>
  <si>
    <t>Naviera Costa Grande</t>
  </si>
  <si>
    <t>Servicios Acuícolas Navarro Ltda.</t>
  </si>
  <si>
    <t>Conglomerantes Y Cales De Chile Sa</t>
  </si>
  <si>
    <t>Mta Agencia Marítima Spa</t>
  </si>
  <si>
    <t>Naviera Y Transportes Maritimos</t>
  </si>
  <si>
    <t>Arlema Servicios Ltda.</t>
  </si>
  <si>
    <t>Servicios Las Hortensias Spa.</t>
  </si>
  <si>
    <t>Naviera Gv S.A.</t>
  </si>
  <si>
    <t>Compañia De Petroleos De Chile Copec S.A.</t>
  </si>
  <si>
    <t>Sociedad Pesquera San Antonio S.A.</t>
  </si>
  <si>
    <t>Empresa Constructora Belfi S.A.</t>
  </si>
  <si>
    <t>La Peninsula S.A.</t>
  </si>
  <si>
    <t>Naviera Easter Island Logistics Spa</t>
  </si>
  <si>
    <t>Naviera Orca Chile S.A.</t>
  </si>
  <si>
    <t>Naviera Antartica Spa</t>
  </si>
  <si>
    <t>Sur Cargo Servicios Maritimos S.A.</t>
  </si>
  <si>
    <t>Gripship Spa</t>
  </si>
  <si>
    <t>Transportes Austral S.A</t>
  </si>
  <si>
    <t>Inversiones Marine Patagonia Ltda.</t>
  </si>
  <si>
    <t>Transportes Patagonia Wellboat Ltda.</t>
  </si>
  <si>
    <t>Servicio Maritimo De Transporte S.A.</t>
  </si>
  <si>
    <t>Naviera Y Transporte Maritimo Austral Ltda</t>
  </si>
  <si>
    <t>Maohi Services Ltda</t>
  </si>
  <si>
    <t>Naviera Frasal S.A.</t>
  </si>
  <si>
    <t>Nachipa Wellboat Spa</t>
  </si>
  <si>
    <t>Naviera Selknam Spa.</t>
  </si>
  <si>
    <t xml:space="preserve">Nav. Y Transporte Maritimo Sur Austral Ltda </t>
  </si>
  <si>
    <t>Rio Dulce S.A.</t>
  </si>
  <si>
    <t>Sociedad Marítima Y Comercial Somarco Ltda.</t>
  </si>
  <si>
    <t>Logimar Spa.</t>
  </si>
  <si>
    <t>Transportes Puelche S.A.</t>
  </si>
  <si>
    <t>Sociedad De Transporte Maritimo Argel Ltda</t>
  </si>
  <si>
    <t>Cpt Empresas Maritimas Sa</t>
  </si>
  <si>
    <t>Naviera Detroit Chile S.A.</t>
  </si>
  <si>
    <t>Compañia Naviera Frasal Sa</t>
  </si>
  <si>
    <t>Naviera Y Transporte Patagonia Sur Ltda</t>
  </si>
  <si>
    <t>Naviera Ultramar Ltda.</t>
  </si>
  <si>
    <t>Naviera Paredes S.A.</t>
  </si>
  <si>
    <t>Servicios Maritimos Y Transporte S.A.</t>
  </si>
  <si>
    <t>Transmarko S.A.</t>
  </si>
  <si>
    <t>Tabsa S.A.</t>
  </si>
  <si>
    <t>Ultratank</t>
  </si>
  <si>
    <t>Naviera Y Transporte Maritimo Sur Austral Ltda</t>
  </si>
  <si>
    <t>Naviera Cruz Del Sur Ltda</t>
  </si>
  <si>
    <t>Tranmarchilay S.A.</t>
  </si>
  <si>
    <t>Inchcape Shipping Service B.V. Chile</t>
  </si>
  <si>
    <t>Transbordadora Austral Broom S.A.</t>
  </si>
  <si>
    <t>Detroit S.A.</t>
  </si>
  <si>
    <t>Naviera Austral S.A</t>
  </si>
  <si>
    <t>Somarco</t>
  </si>
  <si>
    <t>Mediterranean Shipping Company</t>
  </si>
  <si>
    <t>Agunsa S.A.</t>
  </si>
  <si>
    <t>Transportes Maritimos Kochifas S.A.</t>
  </si>
  <si>
    <t>Navimag Ferries S.A.</t>
  </si>
  <si>
    <t>Ian Taylor Chile Sa.</t>
  </si>
  <si>
    <t>B&amp;M Agencia Marítima S.A.</t>
  </si>
  <si>
    <t>Compañia Maritima Chilena S.A.</t>
  </si>
  <si>
    <t>Naviera Ultranav Ltda</t>
  </si>
  <si>
    <t>Ultramar Ltda.</t>
  </si>
  <si>
    <t>Agencias Maritimas Agental Ltda.</t>
  </si>
  <si>
    <t>AGENCIA</t>
  </si>
  <si>
    <t>2.8.- Tonelaje total transportado en cabotaje por mes según Agencia</t>
  </si>
  <si>
    <t>Este cuadro corresponde al Cuadro 3.6 del Ex Boletín de Estadíaticas Portuarias</t>
  </si>
  <si>
    <t>TONS.</t>
  </si>
  <si>
    <t>LIQUIDO</t>
  </si>
  <si>
    <t>2.9.- Tonelaje transportado en cabotaje por tipo de carga según agencia.</t>
  </si>
  <si>
    <t>Los datos de esta tabla son referenciales.</t>
  </si>
  <si>
    <t>Fuente: Datos de Comercio Exterior; Servicio Nacional de Aduanas. Datos de Carga en transito; Empresas Portuarias.</t>
  </si>
  <si>
    <t>Territorio Antártico Chileno</t>
  </si>
  <si>
    <t>Puerto Cabo Froward</t>
  </si>
  <si>
    <t>Corral</t>
  </si>
  <si>
    <t>Huachipato</t>
  </si>
  <si>
    <t>Terminal Portuario Terquim</t>
  </si>
  <si>
    <t>Terminal Marítimo Escuadrón</t>
  </si>
  <si>
    <t>Terminal Marítimo Oxiquim</t>
  </si>
  <si>
    <t>Caleta Coloso</t>
  </si>
  <si>
    <t>Terminal Muelle Mecanizado Esperanza</t>
  </si>
  <si>
    <t>Puerto Angamos</t>
  </si>
  <si>
    <t>Terminal Marítimo Enaex</t>
  </si>
  <si>
    <t>Terminal Graneles del Norte</t>
  </si>
  <si>
    <t>Tocopilla</t>
  </si>
  <si>
    <t>INTERNACIONAL</t>
  </si>
  <si>
    <t>DESEMBARCO</t>
  </si>
  <si>
    <t>EMBARCO</t>
  </si>
  <si>
    <t>IMPORTACIÓN</t>
  </si>
  <si>
    <t>EXPORTACIÓN</t>
  </si>
  <si>
    <t>TRÁNSITO</t>
  </si>
  <si>
    <t xml:space="preserve">       CABOTAJE</t>
  </si>
  <si>
    <t xml:space="preserve"> COMERCIO EXTERIOR</t>
  </si>
  <si>
    <t>2.10.- Tonelaje movilizado por puertos chilenos por servicio. Año 2024</t>
  </si>
  <si>
    <t xml:space="preserve"> </t>
  </si>
  <si>
    <t>GRÁFICO 4 Tonelaje transportado en cabotaje. 
Años 2015 al 2024</t>
  </si>
  <si>
    <t>GRÁFICO 9: PRINCIPALES TONELAJES TRANSPORTADOS EN CABOTAJE SEGÚN PUERTO ORIGEN-DESTINO AÑO 2024</t>
  </si>
  <si>
    <t>Gráfico 6: Tonelaje total mensual movilizado en cabotaje. Año 2024</t>
  </si>
  <si>
    <t>Gráfico 7: Tonelaje total movilizado en cabotaje por puerto. Año 2024</t>
  </si>
  <si>
    <t>N°</t>
  </si>
  <si>
    <t>Nota: Gráfico no considera clasificación "Otros Puertos" y "Otros Puertos Sur"</t>
  </si>
  <si>
    <t>Gráfico 8: Tonelaje de carga general movilizado en cabotaje por puerto. Año 2024</t>
  </si>
  <si>
    <t>Nota: Gráfico no considera clasificación "Otros Puertos"</t>
  </si>
  <si>
    <t>Gráfico 9: Tonelaje de carga granel movilizado en cabotaje por puerto. Año 2024</t>
  </si>
  <si>
    <t>Nota: Gráfico no considera clasificación "Otros Puertos" Y "Otros Puertos Sur"</t>
  </si>
  <si>
    <t>≤</t>
  </si>
  <si>
    <t>Gráfico 10: Tonelaje carga líquida movilizado en cabotaje por puerto. Año 2024</t>
  </si>
  <si>
    <t xml:space="preserve">Gráfico 11: Tonelaje movilizado en cabotaje según agencia. </t>
  </si>
  <si>
    <t>GRAFICO 12: TONELAJE MOVILIZADO POR SERVICIO
AÑOS 2015 AL 2024</t>
  </si>
  <si>
    <t>CABOTAJE</t>
  </si>
  <si>
    <t>COMEX</t>
  </si>
  <si>
    <t>GRAFICO 13 : MAYORES TONELAJES MOVILIZADOS POR PUERTOS CHILENOS. AÑO 2024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</si>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</sst>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0_ ;\-#,##0.00\ 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Geneva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hadow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name val="Geneva"/>
      <charset val="1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5" fillId="3" borderId="2" applyNumberFormat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4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12" fillId="2" borderId="0" xfId="0" applyFont="1" applyFill="1"/>
    <xf numFmtId="0" fontId="10" fillId="2" borderId="0" xfId="0" applyFont="1" applyFill="1"/>
    <xf numFmtId="41" fontId="12" fillId="2" borderId="0" xfId="0" applyNumberFormat="1" applyFont="1" applyFill="1"/>
    <xf numFmtId="3" fontId="12" fillId="2" borderId="0" xfId="0" applyNumberFormat="1" applyFont="1" applyFill="1"/>
    <xf numFmtId="0" fontId="11" fillId="2" borderId="0" xfId="0" applyFont="1" applyFill="1" applyAlignment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3" fontId="8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41" fontId="6" fillId="2" borderId="0" xfId="0" applyNumberFormat="1" applyFont="1" applyFill="1" applyBorder="1" applyAlignment="1">
      <alignment horizontal="left"/>
    </xf>
    <xf numFmtId="41" fontId="6" fillId="2" borderId="0" xfId="2" applyNumberFormat="1" applyFont="1" applyFill="1" applyBorder="1" applyAlignment="1">
      <alignment horizontal="left" wrapText="1"/>
    </xf>
    <xf numFmtId="41" fontId="8" fillId="2" borderId="0" xfId="2" applyNumberFormat="1" applyFont="1" applyFill="1" applyBorder="1" applyAlignment="1">
      <alignment horizontal="left" wrapText="1"/>
    </xf>
    <xf numFmtId="41" fontId="8" fillId="2" borderId="0" xfId="0" applyNumberFormat="1" applyFont="1" applyFill="1" applyBorder="1" applyAlignment="1">
      <alignment horizontal="left"/>
    </xf>
    <xf numFmtId="41" fontId="6" fillId="2" borderId="0" xfId="1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41" fontId="6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1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5" applyFont="1" applyFill="1"/>
    <xf numFmtId="0" fontId="8" fillId="2" borderId="0" xfId="5" applyFont="1" applyFill="1"/>
    <xf numFmtId="0" fontId="6" fillId="2" borderId="0" xfId="5" applyFont="1" applyFill="1" applyAlignment="1">
      <alignment horizontal="left"/>
    </xf>
    <xf numFmtId="0" fontId="8" fillId="2" borderId="0" xfId="4" applyFont="1" applyFill="1" applyAlignment="1">
      <alignment horizontal="left" vertical="center"/>
    </xf>
    <xf numFmtId="0" fontId="8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center"/>
    </xf>
    <xf numFmtId="0" fontId="6" fillId="2" borderId="0" xfId="5" applyFont="1" applyFill="1" applyBorder="1" applyAlignment="1">
      <alignment horizontal="left"/>
    </xf>
    <xf numFmtId="41" fontId="6" fillId="2" borderId="0" xfId="5" applyNumberFormat="1" applyFont="1" applyFill="1" applyBorder="1" applyAlignment="1">
      <alignment horizontal="left"/>
    </xf>
    <xf numFmtId="10" fontId="8" fillId="2" borderId="0" xfId="6" applyNumberFormat="1" applyFont="1" applyFill="1" applyBorder="1" applyAlignment="1">
      <alignment horizontal="center"/>
    </xf>
    <xf numFmtId="0" fontId="8" fillId="2" borderId="0" xfId="5" applyFont="1" applyFill="1" applyBorder="1"/>
    <xf numFmtId="41" fontId="8" fillId="2" borderId="0" xfId="5" applyNumberFormat="1" applyFont="1" applyFill="1" applyBorder="1" applyAlignment="1">
      <alignment horizontal="left"/>
    </xf>
    <xf numFmtId="0" fontId="6" fillId="2" borderId="0" xfId="5" applyFont="1" applyFill="1" applyBorder="1"/>
    <xf numFmtId="41" fontId="6" fillId="2" borderId="0" xfId="5" applyNumberFormat="1" applyFont="1" applyFill="1" applyBorder="1"/>
    <xf numFmtId="41" fontId="8" fillId="2" borderId="0" xfId="5" applyNumberFormat="1" applyFont="1" applyFill="1" applyBorder="1"/>
    <xf numFmtId="9" fontId="8" fillId="2" borderId="0" xfId="6" applyFont="1" applyFill="1" applyBorder="1" applyAlignment="1">
      <alignment horizontal="center"/>
    </xf>
    <xf numFmtId="3" fontId="8" fillId="2" borderId="0" xfId="0" applyNumberFormat="1" applyFont="1" applyFill="1"/>
    <xf numFmtId="41" fontId="6" fillId="2" borderId="0" xfId="0" applyNumberFormat="1" applyFont="1" applyFill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41" fontId="8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1" fontId="6" fillId="2" borderId="0" xfId="0" applyNumberFormat="1" applyFont="1" applyFill="1" applyAlignment="1">
      <alignment vertical="top"/>
    </xf>
    <xf numFmtId="0" fontId="18" fillId="2" borderId="0" xfId="8" applyFont="1" applyFill="1"/>
    <xf numFmtId="0" fontId="17" fillId="2" borderId="0" xfId="0" applyFont="1" applyFill="1" applyBorder="1" applyAlignment="1">
      <alignment horizontal="left"/>
    </xf>
    <xf numFmtId="41" fontId="17" fillId="2" borderId="0" xfId="0" applyNumberFormat="1" applyFont="1" applyFill="1" applyBorder="1"/>
    <xf numFmtId="0" fontId="6" fillId="2" borderId="0" xfId="0" applyFont="1" applyFill="1" applyBorder="1" applyAlignment="1">
      <alignment horizontal="left" indent="1"/>
    </xf>
    <xf numFmtId="41" fontId="8" fillId="2" borderId="0" xfId="0" applyNumberFormat="1" applyFont="1" applyFill="1" applyBorder="1"/>
    <xf numFmtId="0" fontId="1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/>
    <xf numFmtId="3" fontId="8" fillId="2" borderId="0" xfId="0" applyNumberFormat="1" applyFont="1" applyFill="1" applyBorder="1"/>
    <xf numFmtId="3" fontId="18" fillId="2" borderId="0" xfId="8" applyNumberFormat="1" applyFont="1" applyFill="1"/>
    <xf numFmtId="0" fontId="20" fillId="2" borderId="0" xfId="8" applyFont="1" applyFill="1"/>
    <xf numFmtId="41" fontId="18" fillId="2" borderId="0" xfId="8" applyNumberFormat="1" applyFont="1" applyFill="1"/>
    <xf numFmtId="14" fontId="18" fillId="2" borderId="0" xfId="8" applyNumberFormat="1" applyFont="1" applyFill="1"/>
    <xf numFmtId="0" fontId="22" fillId="2" borderId="0" xfId="2" applyFont="1" applyFill="1" applyBorder="1" applyAlignment="1">
      <alignment horizontal="center"/>
    </xf>
    <xf numFmtId="3" fontId="17" fillId="2" borderId="0" xfId="8" applyNumberFormat="1" applyFont="1" applyFill="1" applyBorder="1" applyAlignment="1">
      <alignment horizontal="center"/>
    </xf>
    <xf numFmtId="0" fontId="21" fillId="2" borderId="0" xfId="2" applyFont="1" applyFill="1" applyBorder="1" applyAlignment="1">
      <alignment horizontal="left" wrapText="1"/>
    </xf>
    <xf numFmtId="41" fontId="18" fillId="2" borderId="0" xfId="8" applyNumberFormat="1" applyFont="1" applyFill="1" applyBorder="1" applyAlignment="1">
      <alignment vertical="top"/>
    </xf>
    <xf numFmtId="41" fontId="18" fillId="2" borderId="0" xfId="8" applyNumberFormat="1" applyFont="1" applyFill="1" applyBorder="1"/>
    <xf numFmtId="41" fontId="17" fillId="2" borderId="0" xfId="8" applyNumberFormat="1" applyFont="1" applyFill="1" applyBorder="1"/>
    <xf numFmtId="0" fontId="17" fillId="2" borderId="0" xfId="8" applyFont="1" applyFill="1" applyBorder="1" applyAlignment="1">
      <alignment horizontal="center"/>
    </xf>
    <xf numFmtId="3" fontId="17" fillId="2" borderId="0" xfId="8" applyNumberFormat="1" applyFont="1" applyFill="1" applyBorder="1"/>
    <xf numFmtId="10" fontId="18" fillId="2" borderId="0" xfId="8" applyNumberFormat="1" applyFont="1" applyFill="1"/>
    <xf numFmtId="0" fontId="17" fillId="2" borderId="0" xfId="8" applyFont="1" applyFill="1"/>
    <xf numFmtId="165" fontId="18" fillId="2" borderId="0" xfId="8" applyNumberFormat="1" applyFont="1" applyFill="1"/>
    <xf numFmtId="0" fontId="18" fillId="2" borderId="0" xfId="8" applyFont="1" applyFill="1" applyBorder="1"/>
    <xf numFmtId="164" fontId="18" fillId="2" borderId="0" xfId="8" applyNumberFormat="1" applyFont="1" applyFill="1" applyBorder="1"/>
    <xf numFmtId="41" fontId="17" fillId="2" borderId="0" xfId="8" applyNumberFormat="1" applyFont="1" applyFill="1" applyBorder="1" applyAlignment="1">
      <alignment vertical="top"/>
    </xf>
    <xf numFmtId="41" fontId="17" fillId="2" borderId="0" xfId="8" applyNumberFormat="1" applyFont="1" applyFill="1" applyBorder="1" applyAlignment="1">
      <alignment horizontal="center" vertical="top"/>
    </xf>
    <xf numFmtId="10" fontId="18" fillId="2" borderId="0" xfId="6" applyNumberFormat="1" applyFont="1" applyFill="1"/>
    <xf numFmtId="0" fontId="18" fillId="2" borderId="0" xfId="8" applyFont="1" applyFill="1" applyAlignment="1">
      <alignment wrapText="1"/>
    </xf>
    <xf numFmtId="0" fontId="18" fillId="0" borderId="0" xfId="8" applyFont="1"/>
    <xf numFmtId="0" fontId="17" fillId="0" borderId="0" xfId="8" applyFont="1"/>
    <xf numFmtId="0" fontId="18" fillId="0" borderId="1" xfId="8" applyFont="1" applyBorder="1"/>
    <xf numFmtId="41" fontId="18" fillId="0" borderId="1" xfId="8" applyNumberFormat="1" applyFont="1" applyBorder="1"/>
    <xf numFmtId="41" fontId="17" fillId="0" borderId="1" xfId="8" applyNumberFormat="1" applyFont="1" applyBorder="1" applyAlignment="1">
      <alignment horizontal="right"/>
    </xf>
    <xf numFmtId="3" fontId="18" fillId="0" borderId="0" xfId="8" applyNumberFormat="1" applyFont="1"/>
    <xf numFmtId="166" fontId="18" fillId="0" borderId="0" xfId="8" applyNumberFormat="1" applyFont="1"/>
    <xf numFmtId="0" fontId="20" fillId="0" borderId="0" xfId="8" applyFont="1"/>
    <xf numFmtId="0" fontId="18" fillId="0" borderId="0" xfId="8" applyFont="1" applyFill="1" applyBorder="1"/>
    <xf numFmtId="41" fontId="18" fillId="0" borderId="0" xfId="8" applyNumberFormat="1" applyFont="1" applyFill="1" applyBorder="1"/>
    <xf numFmtId="0" fontId="17" fillId="0" borderId="0" xfId="3" applyFont="1" applyFill="1" applyBorder="1" applyAlignment="1">
      <alignment horizontal="center"/>
    </xf>
    <xf numFmtId="41" fontId="17" fillId="0" borderId="0" xfId="8" applyNumberFormat="1" applyFont="1" applyFill="1" applyBorder="1" applyAlignment="1">
      <alignment horizontal="right"/>
    </xf>
    <xf numFmtId="0" fontId="17" fillId="0" borderId="0" xfId="8" applyFont="1" applyFill="1" applyBorder="1" applyAlignment="1">
      <alignment horizontal="center"/>
    </xf>
    <xf numFmtId="41" fontId="18" fillId="2" borderId="0" xfId="8" applyNumberFormat="1" applyFont="1" applyFill="1" applyBorder="1" applyAlignment="1">
      <alignment horizontal="right"/>
    </xf>
    <xf numFmtId="165" fontId="17" fillId="2" borderId="0" xfId="8" applyNumberFormat="1" applyFont="1" applyFill="1" applyBorder="1" applyAlignment="1">
      <alignment horizontal="right"/>
    </xf>
    <xf numFmtId="3" fontId="18" fillId="2" borderId="0" xfId="8" applyNumberFormat="1" applyFont="1" applyFill="1" applyBorder="1" applyAlignment="1">
      <alignment horizontal="right"/>
    </xf>
    <xf numFmtId="3" fontId="17" fillId="2" borderId="0" xfId="8" applyNumberFormat="1" applyFont="1" applyFill="1" applyBorder="1" applyAlignment="1">
      <alignment horizontal="right"/>
    </xf>
    <xf numFmtId="9" fontId="17" fillId="2" borderId="0" xfId="8" applyNumberFormat="1" applyFont="1" applyFill="1" applyBorder="1" applyAlignment="1">
      <alignment horizontal="right"/>
    </xf>
    <xf numFmtId="0" fontId="8" fillId="0" borderId="0" xfId="11" applyFont="1" applyFill="1" applyBorder="1" applyAlignment="1">
      <alignment horizontal="left" vertical="center"/>
    </xf>
    <xf numFmtId="0" fontId="6" fillId="0" borderId="0" xfId="11" applyFont="1" applyFill="1" applyAlignment="1">
      <alignment vertical="center"/>
    </xf>
    <xf numFmtId="0" fontId="8" fillId="0" borderId="0" xfId="11" applyFont="1" applyFill="1" applyBorder="1" applyAlignment="1">
      <alignment horizontal="left"/>
    </xf>
    <xf numFmtId="0" fontId="8" fillId="0" borderId="0" xfId="11" applyFont="1" applyFill="1"/>
    <xf numFmtId="3" fontId="6" fillId="0" borderId="0" xfId="11" applyNumberFormat="1" applyFont="1" applyFill="1"/>
    <xf numFmtId="165" fontId="6" fillId="0" borderId="0" xfId="11" applyNumberFormat="1" applyFont="1" applyFill="1" applyAlignment="1">
      <alignment horizontal="right"/>
    </xf>
    <xf numFmtId="0" fontId="6" fillId="0" borderId="0" xfId="11" applyFont="1" applyFill="1"/>
    <xf numFmtId="0" fontId="6" fillId="0" borderId="0" xfId="11" applyFont="1" applyFill="1" applyBorder="1" applyAlignment="1">
      <alignment horizontal="left" vertical="center"/>
    </xf>
    <xf numFmtId="0" fontId="8" fillId="0" borderId="0" xfId="11" applyFont="1" applyFill="1" applyBorder="1" applyAlignment="1">
      <alignment vertical="center"/>
    </xf>
    <xf numFmtId="0" fontId="6" fillId="0" borderId="0" xfId="12" applyFont="1" applyFill="1"/>
    <xf numFmtId="0" fontId="6" fillId="0" borderId="0" xfId="11" applyFont="1" applyFill="1" applyBorder="1" applyAlignment="1"/>
    <xf numFmtId="0" fontId="6" fillId="0" borderId="0" xfId="11" applyFont="1" applyFill="1" applyBorder="1" applyAlignment="1">
      <alignment horizontal="left"/>
    </xf>
    <xf numFmtId="41" fontId="6" fillId="0" borderId="0" xfId="11" applyNumberFormat="1" applyFont="1" applyFill="1"/>
    <xf numFmtId="0" fontId="6" fillId="0" borderId="0" xfId="11" applyFont="1" applyFill="1" applyBorder="1"/>
    <xf numFmtId="0" fontId="19" fillId="0" borderId="0" xfId="11" applyFont="1" applyFill="1"/>
    <xf numFmtId="3" fontId="8" fillId="0" borderId="0" xfId="11" applyNumberFormat="1" applyFont="1" applyFill="1" applyBorder="1" applyAlignment="1">
      <alignment horizontal="center"/>
    </xf>
    <xf numFmtId="0" fontId="6" fillId="0" borderId="0" xfId="11" applyFont="1" applyFill="1" applyBorder="1" applyAlignment="1">
      <alignment vertical="center"/>
    </xf>
    <xf numFmtId="41" fontId="6" fillId="0" borderId="0" xfId="11" applyNumberFormat="1" applyFont="1" applyFill="1" applyBorder="1"/>
    <xf numFmtId="41" fontId="6" fillId="0" borderId="0" xfId="11" applyNumberFormat="1" applyFont="1" applyFill="1" applyBorder="1" applyAlignment="1">
      <alignment horizontal="left"/>
    </xf>
    <xf numFmtId="41" fontId="8" fillId="0" borderId="0" xfId="11" applyNumberFormat="1" applyFont="1" applyFill="1" applyBorder="1" applyAlignment="1">
      <alignment horizontal="left"/>
    </xf>
    <xf numFmtId="165" fontId="8" fillId="0" borderId="0" xfId="11" applyNumberFormat="1" applyFont="1" applyFill="1" applyBorder="1" applyAlignment="1">
      <alignment horizontal="right"/>
    </xf>
    <xf numFmtId="41" fontId="6" fillId="0" borderId="0" xfId="11" applyNumberFormat="1" applyFont="1" applyFill="1" applyBorder="1" applyAlignment="1">
      <alignment vertical="center"/>
    </xf>
    <xf numFmtId="0" fontId="8" fillId="0" borderId="0" xfId="11" applyFont="1" applyFill="1" applyBorder="1" applyAlignment="1">
      <alignment horizontal="center" vertical="center"/>
    </xf>
    <xf numFmtId="0" fontId="14" fillId="2" borderId="0" xfId="13" applyFont="1" applyFill="1"/>
    <xf numFmtId="3" fontId="14" fillId="2" borderId="0" xfId="13" applyNumberFormat="1" applyFont="1" applyFill="1"/>
    <xf numFmtId="0" fontId="27" fillId="2" borderId="0" xfId="13" applyFont="1" applyFill="1"/>
    <xf numFmtId="0" fontId="18" fillId="2" borderId="0" xfId="13" applyFont="1" applyFill="1"/>
    <xf numFmtId="0" fontId="28" fillId="2" borderId="0" xfId="13" applyFont="1" applyFill="1"/>
    <xf numFmtId="0" fontId="17" fillId="2" borderId="1" xfId="13" applyFont="1" applyFill="1" applyBorder="1" applyAlignment="1">
      <alignment horizontal="left"/>
    </xf>
    <xf numFmtId="41" fontId="17" fillId="2" borderId="1" xfId="13" applyNumberFormat="1" applyFont="1" applyFill="1" applyBorder="1" applyAlignment="1">
      <alignment horizontal="left"/>
    </xf>
    <xf numFmtId="0" fontId="18" fillId="2" borderId="1" xfId="13" applyFont="1" applyFill="1" applyBorder="1" applyAlignment="1">
      <alignment horizontal="left"/>
    </xf>
    <xf numFmtId="41" fontId="18" fillId="2" borderId="1" xfId="13" applyNumberFormat="1" applyFont="1" applyFill="1" applyBorder="1" applyAlignment="1">
      <alignment horizontal="left"/>
    </xf>
    <xf numFmtId="0" fontId="17" fillId="2" borderId="3" xfId="13" applyFont="1" applyFill="1" applyBorder="1" applyAlignment="1">
      <alignment horizontal="left"/>
    </xf>
    <xf numFmtId="0" fontId="17" fillId="2" borderId="4" xfId="13" applyFont="1" applyFill="1" applyBorder="1"/>
    <xf numFmtId="41" fontId="17" fillId="2" borderId="1" xfId="13" applyNumberFormat="1" applyFont="1" applyFill="1" applyBorder="1"/>
    <xf numFmtId="0" fontId="18" fillId="2" borderId="1" xfId="13" applyFont="1" applyFill="1" applyBorder="1"/>
    <xf numFmtId="41" fontId="18" fillId="2" borderId="1" xfId="13" applyNumberFormat="1" applyFont="1" applyFill="1" applyBorder="1"/>
    <xf numFmtId="0" fontId="17" fillId="2" borderId="4" xfId="13" applyFont="1" applyFill="1" applyBorder="1" applyAlignment="1">
      <alignment horizontal="left"/>
    </xf>
    <xf numFmtId="0" fontId="17" fillId="2" borderId="1" xfId="13" applyFont="1" applyFill="1" applyBorder="1"/>
    <xf numFmtId="0" fontId="18" fillId="4" borderId="1" xfId="13" applyFont="1" applyFill="1" applyBorder="1"/>
    <xf numFmtId="41" fontId="18" fillId="4" borderId="1" xfId="13" applyNumberFormat="1" applyFont="1" applyFill="1" applyBorder="1"/>
    <xf numFmtId="0" fontId="17" fillId="2" borderId="5" xfId="13" applyFont="1" applyFill="1" applyBorder="1"/>
    <xf numFmtId="0" fontId="26" fillId="2" borderId="0" xfId="13" applyFont="1" applyFill="1"/>
    <xf numFmtId="49" fontId="5" fillId="2" borderId="0" xfId="13" applyNumberFormat="1" applyFont="1" applyFill="1" applyAlignment="1">
      <alignment horizontal="center"/>
    </xf>
    <xf numFmtId="0" fontId="5" fillId="2" borderId="0" xfId="13" applyNumberFormat="1" applyFont="1" applyFill="1" applyAlignment="1">
      <alignment horizontal="center"/>
    </xf>
    <xf numFmtId="0" fontId="5" fillId="2" borderId="0" xfId="13" applyFont="1" applyFill="1"/>
    <xf numFmtId="3" fontId="26" fillId="2" borderId="0" xfId="13" applyNumberFormat="1" applyFont="1" applyFill="1"/>
    <xf numFmtId="41" fontId="26" fillId="2" borderId="0" xfId="13" applyNumberFormat="1" applyFont="1" applyFill="1"/>
    <xf numFmtId="3" fontId="5" fillId="2" borderId="0" xfId="13" applyNumberFormat="1" applyFont="1" applyFill="1"/>
    <xf numFmtId="0" fontId="25" fillId="2" borderId="0" xfId="13" applyFont="1" applyFill="1"/>
    <xf numFmtId="0" fontId="26" fillId="2" borderId="0" xfId="13" applyFont="1" applyFill="1" applyAlignment="1">
      <alignment horizontal="center" vertical="top"/>
    </xf>
    <xf numFmtId="0" fontId="26" fillId="2" borderId="0" xfId="13" applyFont="1" applyFill="1" applyAlignment="1">
      <alignment vertical="top"/>
    </xf>
    <xf numFmtId="0" fontId="14" fillId="2" borderId="0" xfId="13" applyFont="1" applyFill="1" applyAlignment="1">
      <alignment vertical="top"/>
    </xf>
    <xf numFmtId="3" fontId="14" fillId="2" borderId="0" xfId="13" applyNumberFormat="1" applyFont="1" applyFill="1" applyAlignment="1">
      <alignment vertical="top"/>
    </xf>
    <xf numFmtId="0" fontId="25" fillId="2" borderId="0" xfId="13" applyFont="1" applyFill="1" applyAlignment="1">
      <alignment vertical="top"/>
    </xf>
    <xf numFmtId="0" fontId="30" fillId="2" borderId="0" xfId="13" applyFont="1" applyFill="1" applyAlignment="1">
      <alignment horizontal="center" vertical="center" readingOrder="1"/>
    </xf>
    <xf numFmtId="0" fontId="31" fillId="2" borderId="0" xfId="2" applyFont="1" applyFill="1" applyAlignment="1">
      <alignment horizontal="center" vertical="center"/>
    </xf>
    <xf numFmtId="3" fontId="31" fillId="2" borderId="0" xfId="13" applyNumberFormat="1" applyFont="1" applyFill="1" applyAlignment="1">
      <alignment horizontal="center" vertical="center"/>
    </xf>
    <xf numFmtId="164" fontId="5" fillId="2" borderId="0" xfId="13" applyNumberFormat="1" applyFont="1" applyFill="1"/>
    <xf numFmtId="165" fontId="26" fillId="2" borderId="0" xfId="14" applyNumberFormat="1" applyFont="1" applyFill="1" applyBorder="1" applyAlignment="1">
      <alignment vertical="top"/>
    </xf>
    <xf numFmtId="0" fontId="5" fillId="2" borderId="0" xfId="13" applyFont="1" applyFill="1" applyAlignment="1">
      <alignment vertical="top"/>
    </xf>
    <xf numFmtId="0" fontId="5" fillId="2" borderId="0" xfId="13" applyFont="1" applyFill="1" applyAlignment="1">
      <alignment horizontal="center" vertical="top"/>
    </xf>
    <xf numFmtId="164" fontId="26" fillId="2" borderId="0" xfId="13" applyNumberFormat="1" applyFont="1" applyFill="1"/>
    <xf numFmtId="0" fontId="32" fillId="2" borderId="0" xfId="13" applyFont="1" applyFill="1"/>
    <xf numFmtId="3" fontId="32" fillId="2" borderId="0" xfId="13" applyNumberFormat="1" applyFont="1" applyFill="1"/>
    <xf numFmtId="0" fontId="33" fillId="2" borderId="0" xfId="13" applyFont="1" applyFill="1"/>
    <xf numFmtId="41" fontId="31" fillId="2" borderId="0" xfId="13" applyNumberFormat="1" applyFont="1" applyFill="1"/>
    <xf numFmtId="165" fontId="32" fillId="2" borderId="0" xfId="14" applyNumberFormat="1" applyFont="1" applyFill="1" applyBorder="1"/>
    <xf numFmtId="0" fontId="33" fillId="2" borderId="0" xfId="13" applyFont="1" applyFill="1" applyAlignment="1">
      <alignment horizontal="left"/>
    </xf>
    <xf numFmtId="0" fontId="34" fillId="0" borderId="0" xfId="13" applyFont="1" applyAlignment="1">
      <alignment horizontal="left" vertical="center" readingOrder="1"/>
    </xf>
    <xf numFmtId="0" fontId="31" fillId="2" borderId="0" xfId="13" applyFont="1" applyFill="1"/>
    <xf numFmtId="41" fontId="31" fillId="2" borderId="0" xfId="13" applyNumberFormat="1" applyFont="1" applyFill="1" applyAlignment="1">
      <alignment vertical="top"/>
    </xf>
    <xf numFmtId="0" fontId="6" fillId="2" borderId="0" xfId="13" applyFont="1" applyFill="1" applyAlignment="1"/>
    <xf numFmtId="0" fontId="14" fillId="2" borderId="0" xfId="13" applyFont="1" applyFill="1" applyAlignment="1"/>
    <xf numFmtId="3" fontId="14" fillId="2" borderId="0" xfId="13" applyNumberFormat="1" applyFont="1" applyFill="1" applyAlignment="1"/>
    <xf numFmtId="0" fontId="6" fillId="2" borderId="0" xfId="13" applyFont="1" applyFill="1"/>
    <xf numFmtId="0" fontId="35" fillId="2" borderId="0" xfId="2" applyFont="1" applyFill="1" applyAlignment="1">
      <alignment horizontal="center"/>
    </xf>
    <xf numFmtId="3" fontId="35" fillId="2" borderId="0" xfId="13" applyNumberFormat="1" applyFont="1" applyFill="1" applyAlignment="1">
      <alignment horizontal="center"/>
    </xf>
    <xf numFmtId="0" fontId="14" fillId="2" borderId="0" xfId="2" applyFont="1" applyFill="1" applyAlignment="1">
      <alignment horizontal="left"/>
    </xf>
    <xf numFmtId="41" fontId="35" fillId="2" borderId="0" xfId="13" applyNumberFormat="1" applyFont="1" applyFill="1" applyAlignment="1"/>
    <xf numFmtId="165" fontId="14" fillId="2" borderId="0" xfId="14" applyNumberFormat="1" applyFont="1" applyFill="1" applyBorder="1" applyAlignment="1"/>
    <xf numFmtId="41" fontId="35" fillId="2" borderId="0" xfId="13" applyNumberFormat="1" applyFont="1" applyFill="1" applyAlignment="1">
      <alignment vertical="top"/>
    </xf>
    <xf numFmtId="0" fontId="35" fillId="2" borderId="0" xfId="13" applyFont="1" applyFill="1" applyAlignment="1"/>
    <xf numFmtId="0" fontId="18" fillId="0" borderId="0" xfId="13" applyFont="1"/>
    <xf numFmtId="165" fontId="18" fillId="0" borderId="0" xfId="13" applyNumberFormat="1" applyFont="1"/>
    <xf numFmtId="3" fontId="18" fillId="0" borderId="0" xfId="13" applyNumberFormat="1" applyFont="1"/>
    <xf numFmtId="165" fontId="14" fillId="0" borderId="0" xfId="13" applyNumberFormat="1" applyFont="1" applyFill="1" applyBorder="1"/>
    <xf numFmtId="3" fontId="14" fillId="0" borderId="0" xfId="13" applyNumberFormat="1" applyFont="1" applyFill="1" applyBorder="1"/>
    <xf numFmtId="0" fontId="14" fillId="0" borderId="0" xfId="13" applyFont="1" applyFill="1" applyBorder="1"/>
    <xf numFmtId="165" fontId="35" fillId="0" borderId="0" xfId="14" applyNumberFormat="1" applyFont="1" applyFill="1" applyBorder="1" applyAlignment="1">
      <alignment horizontal="right"/>
    </xf>
    <xf numFmtId="41" fontId="35" fillId="0" borderId="0" xfId="13" applyNumberFormat="1" applyFont="1" applyFill="1" applyBorder="1"/>
    <xf numFmtId="0" fontId="35" fillId="0" borderId="0" xfId="13" applyFont="1" applyFill="1" applyBorder="1"/>
    <xf numFmtId="41" fontId="35" fillId="0" borderId="0" xfId="13" applyNumberFormat="1" applyFont="1" applyFill="1" applyBorder="1" applyAlignment="1">
      <alignment horizontal="right"/>
    </xf>
    <xf numFmtId="165" fontId="35" fillId="0" borderId="0" xfId="13" applyNumberFormat="1" applyFont="1" applyFill="1" applyBorder="1" applyAlignment="1">
      <alignment horizontal="center"/>
    </xf>
    <xf numFmtId="0" fontId="29" fillId="0" borderId="0" xfId="13" applyFont="1" applyAlignment="1">
      <alignment horizontal="center" vertical="center" readingOrder="1"/>
    </xf>
    <xf numFmtId="0" fontId="35" fillId="0" borderId="0" xfId="9" applyFont="1" applyFill="1" applyBorder="1" applyAlignment="1">
      <alignment horizontal="center"/>
    </xf>
    <xf numFmtId="3" fontId="6" fillId="0" borderId="0" xfId="11" applyNumberFormat="1" applyFont="1" applyAlignment="1">
      <alignment horizontal="center" vertical="center"/>
    </xf>
    <xf numFmtId="1" fontId="14" fillId="0" borderId="0" xfId="11" applyNumberFormat="1" applyFont="1" applyAlignment="1">
      <alignment horizontal="center" vertical="center"/>
    </xf>
    <xf numFmtId="3" fontId="14" fillId="0" borderId="0" xfId="11" applyNumberFormat="1" applyFont="1" applyAlignment="1">
      <alignment horizontal="center" vertical="center"/>
    </xf>
    <xf numFmtId="3" fontId="6" fillId="0" borderId="0" xfId="11" applyNumberFormat="1" applyFont="1"/>
    <xf numFmtId="3" fontId="8" fillId="0" borderId="0" xfId="11" applyNumberFormat="1" applyFont="1"/>
    <xf numFmtId="1" fontId="14" fillId="0" borderId="0" xfId="11" applyNumberFormat="1" applyFont="1" applyFill="1" applyBorder="1"/>
    <xf numFmtId="3" fontId="14" fillId="0" borderId="0" xfId="11" applyNumberFormat="1" applyFont="1"/>
    <xf numFmtId="1" fontId="14" fillId="0" borderId="0" xfId="11" applyNumberFormat="1" applyFont="1"/>
    <xf numFmtId="3" fontId="6" fillId="0" borderId="0" xfId="11" applyNumberFormat="1" applyFont="1" applyAlignment="1">
      <alignment horizontal="center"/>
    </xf>
    <xf numFmtId="3" fontId="35" fillId="0" borderId="0" xfId="11" applyNumberFormat="1" applyFont="1"/>
    <xf numFmtId="0" fontId="36" fillId="0" borderId="0" xfId="11" applyFont="1"/>
    <xf numFmtId="0" fontId="37" fillId="0" borderId="0" xfId="11" applyFont="1"/>
    <xf numFmtId="3" fontId="36" fillId="0" borderId="0" xfId="11" applyNumberFormat="1" applyFont="1"/>
    <xf numFmtId="0" fontId="38" fillId="0" borderId="6" xfId="11" applyFont="1" applyBorder="1"/>
    <xf numFmtId="3" fontId="40" fillId="0" borderId="0" xfId="11" applyNumberFormat="1" applyFont="1" applyAlignment="1">
      <alignment horizontal="center"/>
    </xf>
    <xf numFmtId="0" fontId="41" fillId="0" borderId="6" xfId="11" applyFont="1" applyBorder="1" applyAlignment="1">
      <alignment vertical="center"/>
    </xf>
    <xf numFmtId="3" fontId="41" fillId="0" borderId="6" xfId="11" applyNumberFormat="1" applyFont="1" applyBorder="1" applyAlignment="1">
      <alignment horizontal="center" vertical="center"/>
    </xf>
    <xf numFmtId="0" fontId="16" fillId="0" borderId="6" xfId="11" applyFont="1" applyBorder="1" applyAlignment="1">
      <alignment vertical="center"/>
    </xf>
    <xf numFmtId="41" fontId="41" fillId="0" borderId="6" xfId="11" applyNumberFormat="1" applyFont="1" applyBorder="1" applyAlignment="1">
      <alignment horizontal="left"/>
    </xf>
    <xf numFmtId="0" fontId="36" fillId="0" borderId="0" xfId="11" applyFont="1" applyBorder="1"/>
    <xf numFmtId="0" fontId="41" fillId="0" borderId="6" xfId="11" applyFont="1" applyBorder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3" fillId="2" borderId="0" xfId="13" applyFont="1" applyFill="1" applyAlignment="1">
      <alignment horizontal="center" vertical="center" wrapText="1"/>
    </xf>
    <xf numFmtId="0" fontId="23" fillId="2" borderId="0" xfId="13" applyFont="1" applyFill="1" applyAlignment="1">
      <alignment horizontal="center" vertical="center"/>
    </xf>
    <xf numFmtId="0" fontId="8" fillId="2" borderId="0" xfId="5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11" fillId="2" borderId="0" xfId="4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6" fillId="2" borderId="0" xfId="8" applyFont="1" applyFill="1" applyAlignment="1">
      <alignment horizontal="left" vertical="center" wrapText="1"/>
    </xf>
    <xf numFmtId="0" fontId="23" fillId="2" borderId="0" xfId="8" applyFont="1" applyFill="1" applyAlignment="1">
      <alignment horizontal="center"/>
    </xf>
    <xf numFmtId="0" fontId="30" fillId="2" borderId="0" xfId="13" applyFont="1" applyFill="1" applyAlignment="1">
      <alignment horizontal="center" vertical="center" readingOrder="1"/>
    </xf>
    <xf numFmtId="0" fontId="29" fillId="2" borderId="0" xfId="13" applyFont="1" applyFill="1" applyAlignment="1">
      <alignment horizontal="center" vertical="center" readingOrder="1"/>
    </xf>
    <xf numFmtId="0" fontId="11" fillId="0" borderId="0" xfId="13" applyFont="1" applyAlignment="1">
      <alignment horizontal="center" vertical="center" readingOrder="1"/>
    </xf>
    <xf numFmtId="0" fontId="29" fillId="0" borderId="0" xfId="13" applyFont="1" applyAlignment="1">
      <alignment horizontal="center" vertical="center" readingOrder="1"/>
    </xf>
    <xf numFmtId="0" fontId="23" fillId="0" borderId="0" xfId="8" applyFont="1" applyAlignment="1">
      <alignment horizontal="center"/>
    </xf>
    <xf numFmtId="0" fontId="22" fillId="2" borderId="0" xfId="9" applyFont="1" applyFill="1" applyBorder="1" applyAlignment="1">
      <alignment horizontal="center" vertical="center" wrapText="1"/>
    </xf>
    <xf numFmtId="0" fontId="18" fillId="2" borderId="0" xfId="8" applyFont="1" applyFill="1" applyBorder="1" applyAlignment="1">
      <alignment vertical="center" wrapText="1"/>
    </xf>
    <xf numFmtId="0" fontId="22" fillId="2" borderId="0" xfId="10" applyFont="1" applyFill="1" applyBorder="1" applyAlignment="1">
      <alignment horizontal="center"/>
    </xf>
    <xf numFmtId="3" fontId="11" fillId="0" borderId="0" xfId="11" applyNumberFormat="1" applyFont="1" applyFill="1" applyAlignment="1">
      <alignment horizontal="center" vertical="center"/>
    </xf>
    <xf numFmtId="0" fontId="11" fillId="0" borderId="0" xfId="11" applyFont="1" applyFill="1" applyAlignment="1">
      <alignment horizontal="center" vertical="center"/>
    </xf>
    <xf numFmtId="3" fontId="8" fillId="0" borderId="0" xfId="11" applyNumberFormat="1" applyFont="1" applyFill="1" applyBorder="1" applyAlignment="1">
      <alignment horizontal="center" vertical="center"/>
    </xf>
    <xf numFmtId="165" fontId="8" fillId="0" borderId="0" xfId="11" applyNumberFormat="1" applyFont="1" applyFill="1" applyBorder="1" applyAlignment="1">
      <alignment horizontal="right" vertical="center"/>
    </xf>
    <xf numFmtId="3" fontId="8" fillId="0" borderId="0" xfId="11" applyNumberFormat="1" applyFont="1" applyFill="1" applyBorder="1" applyAlignment="1">
      <alignment horizontal="center"/>
    </xf>
    <xf numFmtId="0" fontId="8" fillId="0" borderId="0" xfId="11" applyFont="1" applyFill="1" applyBorder="1" applyAlignment="1">
      <alignment horizontal="center" vertical="center"/>
    </xf>
    <xf numFmtId="3" fontId="11" fillId="0" borderId="0" xfId="11" applyNumberFormat="1" applyFont="1" applyAlignment="1">
      <alignment horizontal="center" vertical="center" wrapText="1"/>
    </xf>
    <xf numFmtId="3" fontId="11" fillId="0" borderId="0" xfId="11" applyNumberFormat="1" applyFont="1" applyAlignment="1">
      <alignment horizontal="center" vertical="center"/>
    </xf>
    <xf numFmtId="0" fontId="11" fillId="0" borderId="0" xfId="11" applyFont="1" applyAlignment="1">
      <alignment horizontal="center"/>
    </xf>
    <xf numFmtId="0" fontId="39" fillId="0" borderId="0" xfId="11" applyFont="1" applyAlignment="1">
      <alignment horizontal="center"/>
    </xf>
  </cellXfs>
  <cellStyles count="15">
    <cellStyle name="Celda de comprobación" xfId="3" builtinId="23"/>
    <cellStyle name="Millares 2" xfId="7"/>
    <cellStyle name="Normal" xfId="0" builtinId="0"/>
    <cellStyle name="Normal 2" xfId="4"/>
    <cellStyle name="Normal 2 2" xfId="8"/>
    <cellStyle name="Normal 2 3" xfId="12"/>
    <cellStyle name="Normal 3" xfId="5"/>
    <cellStyle name="Normal 4" xfId="11"/>
    <cellStyle name="Normal 5" xfId="13"/>
    <cellStyle name="Normal_3.3.5" xfId="9"/>
    <cellStyle name="Normal_3.3.6" xfId="10"/>
    <cellStyle name="Normal_cuadro3.1" xfId="1"/>
    <cellStyle name="Normal_Hoja1" xfId="2"/>
    <cellStyle name="Porcentaje 2" xfId="6"/>
    <cellStyle name="Porcentaj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05251718898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95-8F48-A979-F9D6F05D45DA}"/>
                </c:ext>
              </c:extLst>
            </c:dLbl>
            <c:dLbl>
              <c:idx val="1"/>
              <c:layout>
                <c:manualLayout>
                  <c:x val="-5.0126223448249576E-17"/>
                  <c:y val="-1.8052517188981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95-8F48-A979-F9D6F05D45DA}"/>
                </c:ext>
              </c:extLst>
            </c:dLbl>
            <c:dLbl>
              <c:idx val="2"/>
              <c:layout>
                <c:manualLayout>
                  <c:x val="1.3670946139270987E-3"/>
                  <c:y val="-1.6046681945761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95-8F48-A979-F9D6F05D45DA}"/>
                </c:ext>
              </c:extLst>
            </c:dLbl>
            <c:dLbl>
              <c:idx val="3"/>
              <c:layout>
                <c:manualLayout>
                  <c:x val="4.1012838417812964E-3"/>
                  <c:y val="-1.404084670254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95-8F48-A979-F9D6F05D45DA}"/>
                </c:ext>
              </c:extLst>
            </c:dLbl>
            <c:dLbl>
              <c:idx val="4"/>
              <c:layout>
                <c:manualLayout>
                  <c:x val="6.8354730696354934E-3"/>
                  <c:y val="-2.206418767542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95-8F48-A979-F9D6F05D45DA}"/>
                </c:ext>
              </c:extLst>
            </c:dLbl>
            <c:dLbl>
              <c:idx val="5"/>
              <c:layout>
                <c:manualLayout>
                  <c:x val="4.1012838417811958E-3"/>
                  <c:y val="-3.008752864830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95-8F48-A979-F9D6F05D45DA}"/>
                </c:ext>
              </c:extLst>
            </c:dLbl>
            <c:dLbl>
              <c:idx val="6"/>
              <c:layout>
                <c:manualLayout>
                  <c:x val="1.3670946139269986E-3"/>
                  <c:y val="-2.407002291864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95-8F48-A979-F9D6F05D45DA}"/>
                </c:ext>
              </c:extLst>
            </c:dLbl>
            <c:dLbl>
              <c:idx val="7"/>
              <c:layout>
                <c:manualLayout>
                  <c:x val="9.5696622974896922E-3"/>
                  <c:y val="-1.6046681945761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95-8F48-A979-F9D6F05D45DA}"/>
                </c:ext>
              </c:extLst>
            </c:dLbl>
            <c:dLbl>
              <c:idx val="8"/>
              <c:layout>
                <c:manualLayout>
                  <c:x val="-1.0025244689649915E-16"/>
                  <c:y val="-2.0058352432201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95-8F48-A979-F9D6F05D45DA}"/>
                </c:ext>
              </c:extLst>
            </c:dLbl>
            <c:dLbl>
              <c:idx val="9"/>
              <c:layout>
                <c:manualLayout>
                  <c:x val="2.7341892278540973E-3"/>
                  <c:y val="-3.008752864830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95-8F48-A979-F9D6F05D4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'Grafico 4'!$A$39:$A$48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4'!$B$39:$B$48</c:f>
              <c:numCache>
                <c:formatCode>#,##0</c:formatCode>
                <c:ptCount val="10"/>
                <c:pt idx="0">
                  <c:v>14897895</c:v>
                </c:pt>
                <c:pt idx="1">
                  <c:v>13739586</c:v>
                </c:pt>
                <c:pt idx="2">
                  <c:v>14216086</c:v>
                </c:pt>
                <c:pt idx="3">
                  <c:v>13437055</c:v>
                </c:pt>
                <c:pt idx="4">
                  <c:v>11523822</c:v>
                </c:pt>
                <c:pt idx="5">
                  <c:v>10842108</c:v>
                </c:pt>
                <c:pt idx="6">
                  <c:v>11361329</c:v>
                </c:pt>
                <c:pt idx="7">
                  <c:v>12817370</c:v>
                </c:pt>
                <c:pt idx="8">
                  <c:v>10661049.135</c:v>
                </c:pt>
                <c:pt idx="9">
                  <c:v>12641323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595-8F48-A979-F9D6F05D45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99115520"/>
        <c:axId val="299656320"/>
        <c:axId val="0"/>
      </c:bar3DChart>
      <c:catAx>
        <c:axId val="2991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299656320"/>
        <c:crosses val="autoZero"/>
        <c:auto val="1"/>
        <c:lblAlgn val="ctr"/>
        <c:lblOffset val="100"/>
        <c:noMultiLvlLbl val="0"/>
      </c:catAx>
      <c:valAx>
        <c:axId val="299656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layout>
            <c:manualLayout>
              <c:xMode val="edge"/>
              <c:yMode val="edge"/>
              <c:x val="1.3297720885532341E-2"/>
              <c:y val="0.4984117263526071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s-CL"/>
          </a:p>
        </c:txPr>
        <c:crossAx val="299115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7'!$B$7:$B$62</c:f>
              <c:strCache>
                <c:ptCount val="56"/>
                <c:pt idx="0">
                  <c:v>Bahia Fildes</c:v>
                </c:pt>
                <c:pt idx="1">
                  <c:v>Puerto Williams</c:v>
                </c:pt>
                <c:pt idx="2">
                  <c:v>Tierra Del Fuego</c:v>
                </c:pt>
                <c:pt idx="3">
                  <c:v>Punta Delgada</c:v>
                </c:pt>
                <c:pt idx="4">
                  <c:v>Porvenir</c:v>
                </c:pt>
                <c:pt idx="5">
                  <c:v>Cabo Negro</c:v>
                </c:pt>
                <c:pt idx="6">
                  <c:v>Puerto Eden</c:v>
                </c:pt>
                <c:pt idx="7">
                  <c:v>Punta Arenas</c:v>
                </c:pt>
                <c:pt idx="8">
                  <c:v>Puerto Natales</c:v>
                </c:pt>
                <c:pt idx="9">
                  <c:v>Isla Guarello</c:v>
                </c:pt>
                <c:pt idx="10">
                  <c:v>Gregorio</c:v>
                </c:pt>
                <c:pt idx="11">
                  <c:v>Aysen</c:v>
                </c:pt>
                <c:pt idx="12">
                  <c:v>Chacabuco</c:v>
                </c:pt>
                <c:pt idx="13">
                  <c:v>Puerto Aguirre</c:v>
                </c:pt>
                <c:pt idx="14">
                  <c:v>Cisnes</c:v>
                </c:pt>
                <c:pt idx="15">
                  <c:v>Melinka</c:v>
                </c:pt>
                <c:pt idx="16">
                  <c:v>Queilén</c:v>
                </c:pt>
                <c:pt idx="17">
                  <c:v>Quellón</c:v>
                </c:pt>
                <c:pt idx="18">
                  <c:v>Chaitén</c:v>
                </c:pt>
                <c:pt idx="19">
                  <c:v>Chonchi</c:v>
                </c:pt>
                <c:pt idx="20">
                  <c:v>Castro</c:v>
                </c:pt>
                <c:pt idx="21">
                  <c:v>Chacao</c:v>
                </c:pt>
                <c:pt idx="22">
                  <c:v>Ancud</c:v>
                </c:pt>
                <c:pt idx="23">
                  <c:v>Achao</c:v>
                </c:pt>
                <c:pt idx="24">
                  <c:v>Dalcahue</c:v>
                </c:pt>
                <c:pt idx="25">
                  <c:v>Quemchi</c:v>
                </c:pt>
                <c:pt idx="26">
                  <c:v>Rio Negro Hornopirén</c:v>
                </c:pt>
                <c:pt idx="27">
                  <c:v>Pargua</c:v>
                </c:pt>
                <c:pt idx="28">
                  <c:v>Calbuco</c:v>
                </c:pt>
                <c:pt idx="29">
                  <c:v>Cochamo</c:v>
                </c:pt>
                <c:pt idx="30">
                  <c:v>Maullín</c:v>
                </c:pt>
                <c:pt idx="31">
                  <c:v>Puerto Montt</c:v>
                </c:pt>
                <c:pt idx="32">
                  <c:v>Coronel</c:v>
                </c:pt>
                <c:pt idx="33">
                  <c:v>San Vicente</c:v>
                </c:pt>
                <c:pt idx="34">
                  <c:v>Talcahuano</c:v>
                </c:pt>
                <c:pt idx="35">
                  <c:v>Lirquén</c:v>
                </c:pt>
                <c:pt idx="36">
                  <c:v>Penco</c:v>
                </c:pt>
                <c:pt idx="37">
                  <c:v>San Antonio</c:v>
                </c:pt>
                <c:pt idx="38">
                  <c:v>Valparaíso</c:v>
                </c:pt>
                <c:pt idx="39">
                  <c:v>Ventanas </c:v>
                </c:pt>
                <c:pt idx="40">
                  <c:v>Quintero</c:v>
                </c:pt>
                <c:pt idx="41">
                  <c:v>Isla Alejandro Selkirk</c:v>
                </c:pt>
                <c:pt idx="42">
                  <c:v>Juan Fernández</c:v>
                </c:pt>
                <c:pt idx="43">
                  <c:v>Hanga Roa - Isla de Pascua</c:v>
                </c:pt>
                <c:pt idx="44">
                  <c:v>Guayacan</c:v>
                </c:pt>
                <c:pt idx="45">
                  <c:v>Los Vilos</c:v>
                </c:pt>
                <c:pt idx="46">
                  <c:v>Coquimbo</c:v>
                </c:pt>
                <c:pt idx="47">
                  <c:v>Huasco/Guacolda</c:v>
                </c:pt>
                <c:pt idx="48">
                  <c:v>Caldera</c:v>
                </c:pt>
                <c:pt idx="49">
                  <c:v>Chañaral</c:v>
                </c:pt>
                <c:pt idx="50">
                  <c:v>Antofagasta</c:v>
                </c:pt>
                <c:pt idx="51">
                  <c:v>Mejillones</c:v>
                </c:pt>
                <c:pt idx="52">
                  <c:v>Patillos</c:v>
                </c:pt>
                <c:pt idx="53">
                  <c:v>Patache</c:v>
                </c:pt>
                <c:pt idx="54">
                  <c:v>Iquique</c:v>
                </c:pt>
                <c:pt idx="55">
                  <c:v>Arica</c:v>
                </c:pt>
              </c:strCache>
            </c:strRef>
          </c:cat>
          <c:val>
            <c:numRef>
              <c:f>'GRAFICO 7'!$C$7:$C$62</c:f>
              <c:numCache>
                <c:formatCode>_ * #,##0_ ;_ * \-#,##0_ ;_ * "-"_ ;_ @_ </c:formatCode>
                <c:ptCount val="56"/>
                <c:pt idx="0">
                  <c:v>734</c:v>
                </c:pt>
                <c:pt idx="1">
                  <c:v>33146.6</c:v>
                </c:pt>
                <c:pt idx="2">
                  <c:v>130094</c:v>
                </c:pt>
                <c:pt idx="3">
                  <c:v>15000</c:v>
                </c:pt>
                <c:pt idx="4">
                  <c:v>28470</c:v>
                </c:pt>
                <c:pt idx="5">
                  <c:v>73015.565000000002</c:v>
                </c:pt>
                <c:pt idx="6">
                  <c:v>55</c:v>
                </c:pt>
                <c:pt idx="7">
                  <c:v>676906.95000000007</c:v>
                </c:pt>
                <c:pt idx="8">
                  <c:v>183172.05000000002</c:v>
                </c:pt>
                <c:pt idx="9">
                  <c:v>114197</c:v>
                </c:pt>
                <c:pt idx="10">
                  <c:v>128558.395</c:v>
                </c:pt>
                <c:pt idx="11">
                  <c:v>914.17</c:v>
                </c:pt>
                <c:pt idx="12">
                  <c:v>490468.27100000001</c:v>
                </c:pt>
                <c:pt idx="13">
                  <c:v>9223.7210000000014</c:v>
                </c:pt>
                <c:pt idx="14">
                  <c:v>31791</c:v>
                </c:pt>
                <c:pt idx="15">
                  <c:v>33777</c:v>
                </c:pt>
                <c:pt idx="16">
                  <c:v>3921</c:v>
                </c:pt>
                <c:pt idx="17">
                  <c:v>290905.82200000004</c:v>
                </c:pt>
                <c:pt idx="18">
                  <c:v>178872.95699999999</c:v>
                </c:pt>
                <c:pt idx="19">
                  <c:v>8532.5</c:v>
                </c:pt>
                <c:pt idx="20">
                  <c:v>79509.439999999988</c:v>
                </c:pt>
                <c:pt idx="21">
                  <c:v>92527</c:v>
                </c:pt>
                <c:pt idx="22">
                  <c:v>48441.5</c:v>
                </c:pt>
                <c:pt idx="23">
                  <c:v>4847.1000000000004</c:v>
                </c:pt>
                <c:pt idx="24">
                  <c:v>2203</c:v>
                </c:pt>
                <c:pt idx="25">
                  <c:v>1119</c:v>
                </c:pt>
                <c:pt idx="26">
                  <c:v>45337.983999999982</c:v>
                </c:pt>
                <c:pt idx="27">
                  <c:v>108804.5</c:v>
                </c:pt>
                <c:pt idx="28">
                  <c:v>389590.44799999997</c:v>
                </c:pt>
                <c:pt idx="29">
                  <c:v>80.5</c:v>
                </c:pt>
                <c:pt idx="30">
                  <c:v>70</c:v>
                </c:pt>
                <c:pt idx="31">
                  <c:v>2089753.0349999999</c:v>
                </c:pt>
                <c:pt idx="32">
                  <c:v>77972.899999999994</c:v>
                </c:pt>
                <c:pt idx="33">
                  <c:v>2211441.5430000001</c:v>
                </c:pt>
                <c:pt idx="34">
                  <c:v>5328409.5548</c:v>
                </c:pt>
                <c:pt idx="35">
                  <c:v>372463.75599999999</c:v>
                </c:pt>
                <c:pt idx="36">
                  <c:v>39100</c:v>
                </c:pt>
                <c:pt idx="37">
                  <c:v>1064909.4009999998</c:v>
                </c:pt>
                <c:pt idx="38">
                  <c:v>208004.75457999998</c:v>
                </c:pt>
                <c:pt idx="39">
                  <c:v>19240</c:v>
                </c:pt>
                <c:pt idx="40">
                  <c:v>2334575.6868000003</c:v>
                </c:pt>
                <c:pt idx="41">
                  <c:v>25.09</c:v>
                </c:pt>
                <c:pt idx="42">
                  <c:v>3564.8000000000006</c:v>
                </c:pt>
                <c:pt idx="43">
                  <c:v>24401.279999999999</c:v>
                </c:pt>
                <c:pt idx="44">
                  <c:v>231315.09099999999</c:v>
                </c:pt>
                <c:pt idx="45">
                  <c:v>179.5</c:v>
                </c:pt>
                <c:pt idx="46">
                  <c:v>308157.72599999997</c:v>
                </c:pt>
                <c:pt idx="47">
                  <c:v>0</c:v>
                </c:pt>
                <c:pt idx="48">
                  <c:v>276237.58299999998</c:v>
                </c:pt>
                <c:pt idx="49">
                  <c:v>315745</c:v>
                </c:pt>
                <c:pt idx="50">
                  <c:v>128619.408</c:v>
                </c:pt>
                <c:pt idx="51">
                  <c:v>1745538.64858</c:v>
                </c:pt>
                <c:pt idx="52">
                  <c:v>214810</c:v>
                </c:pt>
                <c:pt idx="53">
                  <c:v>19630</c:v>
                </c:pt>
                <c:pt idx="54">
                  <c:v>674383.22799999989</c:v>
                </c:pt>
                <c:pt idx="55">
                  <c:v>932214.32499999995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8-834C-BB60-5D3D2BA3E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9"/>
        <c:shape val="box"/>
        <c:axId val="300807168"/>
        <c:axId val="299658624"/>
        <c:axId val="0"/>
      </c:bar3DChart>
      <c:catAx>
        <c:axId val="3008071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PUERTOS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9658624"/>
        <c:crosses val="autoZero"/>
        <c:auto val="1"/>
        <c:lblAlgn val="ctr"/>
        <c:lblOffset val="100"/>
        <c:noMultiLvlLbl val="0"/>
      </c:catAx>
      <c:valAx>
        <c:axId val="29965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overlay val="0"/>
        </c:title>
        <c:numFmt formatCode="_ * #,##0_ ;_ * \-#,##0_ ;_ * &quot;-&quot;_ ;_ @_ " sourceLinked="1"/>
        <c:majorTickMark val="out"/>
        <c:minorTickMark val="none"/>
        <c:tickLblPos val="nextTo"/>
        <c:crossAx val="300807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430780064601844"/>
          <c:y val="0.16937105084086712"/>
          <c:w val="0.84738878709240262"/>
          <c:h val="0.7185692529174594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6'!$B$14:$B$25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6'!$G$14:$G$25</c:f>
              <c:numCache>
                <c:formatCode>_(* #,##0_);_(* \(#,##0\);_(* "-"_);_(@_)</c:formatCode>
                <c:ptCount val="12"/>
                <c:pt idx="0">
                  <c:v>1184908.1780000001</c:v>
                </c:pt>
                <c:pt idx="1">
                  <c:v>1191974.7471600003</c:v>
                </c:pt>
                <c:pt idx="2">
                  <c:v>1319930.9400000002</c:v>
                </c:pt>
                <c:pt idx="3">
                  <c:v>1422902.3619999997</c:v>
                </c:pt>
                <c:pt idx="4">
                  <c:v>1544615.4595999999</c:v>
                </c:pt>
                <c:pt idx="5">
                  <c:v>1386255.54</c:v>
                </c:pt>
                <c:pt idx="6">
                  <c:v>3420191.2940000007</c:v>
                </c:pt>
                <c:pt idx="7">
                  <c:v>2186947.182</c:v>
                </c:pt>
                <c:pt idx="8">
                  <c:v>2559209.7920000004</c:v>
                </c:pt>
                <c:pt idx="9">
                  <c:v>2016618.4299999997</c:v>
                </c:pt>
                <c:pt idx="10">
                  <c:v>1920085.7719999999</c:v>
                </c:pt>
                <c:pt idx="11">
                  <c:v>2002908.2479999997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E-7F4E-951B-6ABA0BFF3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8143744"/>
        <c:axId val="299660352"/>
        <c:axId val="0"/>
      </c:bar3DChart>
      <c:catAx>
        <c:axId val="29814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99660352"/>
        <c:crosses val="autoZero"/>
        <c:auto val="1"/>
        <c:lblAlgn val="ctr"/>
        <c:lblOffset val="100"/>
        <c:noMultiLvlLbl val="0"/>
      </c:catAx>
      <c:valAx>
        <c:axId val="299660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981437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8'!$B$2:$B$46</c:f>
              <c:strCache>
                <c:ptCount val="45"/>
                <c:pt idx="0">
                  <c:v>Arica</c:v>
                </c:pt>
                <c:pt idx="1">
                  <c:v>Iquique</c:v>
                </c:pt>
                <c:pt idx="2">
                  <c:v>Patache</c:v>
                </c:pt>
                <c:pt idx="3">
                  <c:v>Mejillones</c:v>
                </c:pt>
                <c:pt idx="4">
                  <c:v>Antofagasta</c:v>
                </c:pt>
                <c:pt idx="5">
                  <c:v>Chañaral</c:v>
                </c:pt>
                <c:pt idx="6">
                  <c:v>Caldera</c:v>
                </c:pt>
                <c:pt idx="7">
                  <c:v>Guayacan</c:v>
                </c:pt>
                <c:pt idx="8">
                  <c:v>Los Vilos</c:v>
                </c:pt>
                <c:pt idx="9">
                  <c:v>Hanga Roa / Isla de Pascua</c:v>
                </c:pt>
                <c:pt idx="10">
                  <c:v>Juan Fernández</c:v>
                </c:pt>
                <c:pt idx="11">
                  <c:v>Isla Alejandro Selkirk</c:v>
                </c:pt>
                <c:pt idx="12">
                  <c:v>Valparaíso</c:v>
                </c:pt>
                <c:pt idx="13">
                  <c:v>San Antonio</c:v>
                </c:pt>
                <c:pt idx="14">
                  <c:v>Penco</c:v>
                </c:pt>
                <c:pt idx="15">
                  <c:v>Lirquén</c:v>
                </c:pt>
                <c:pt idx="16">
                  <c:v>Talcahuano</c:v>
                </c:pt>
                <c:pt idx="17">
                  <c:v>San Vicente</c:v>
                </c:pt>
                <c:pt idx="18">
                  <c:v>Coronel</c:v>
                </c:pt>
                <c:pt idx="19">
                  <c:v>Puerto Montt</c:v>
                </c:pt>
                <c:pt idx="20">
                  <c:v>Cochamo</c:v>
                </c:pt>
                <c:pt idx="21">
                  <c:v>Calbuco</c:v>
                </c:pt>
                <c:pt idx="22">
                  <c:v>Pargua</c:v>
                </c:pt>
                <c:pt idx="23">
                  <c:v>Rio Negro Hornopirén</c:v>
                </c:pt>
                <c:pt idx="24">
                  <c:v>Quemchi</c:v>
                </c:pt>
                <c:pt idx="25">
                  <c:v>Dalcahue</c:v>
                </c:pt>
                <c:pt idx="26">
                  <c:v>Achao</c:v>
                </c:pt>
                <c:pt idx="27">
                  <c:v>Ancud</c:v>
                </c:pt>
                <c:pt idx="28">
                  <c:v>Chacao</c:v>
                </c:pt>
                <c:pt idx="29">
                  <c:v>Castro</c:v>
                </c:pt>
                <c:pt idx="30">
                  <c:v>Chonchi</c:v>
                </c:pt>
                <c:pt idx="31">
                  <c:v>Chaiten</c:v>
                </c:pt>
                <c:pt idx="32">
                  <c:v>Quellón</c:v>
                </c:pt>
                <c:pt idx="33">
                  <c:v>Queilén</c:v>
                </c:pt>
                <c:pt idx="34">
                  <c:v>Melinka</c:v>
                </c:pt>
                <c:pt idx="35">
                  <c:v>Cisnes</c:v>
                </c:pt>
                <c:pt idx="36">
                  <c:v>Puerto Aguirre</c:v>
                </c:pt>
                <c:pt idx="37">
                  <c:v>Chacabuco</c:v>
                </c:pt>
                <c:pt idx="38">
                  <c:v>Puerto Natales</c:v>
                </c:pt>
                <c:pt idx="39">
                  <c:v>Punta Arenas</c:v>
                </c:pt>
                <c:pt idx="40">
                  <c:v>Puerto Eden</c:v>
                </c:pt>
                <c:pt idx="41">
                  <c:v>Porvenir</c:v>
                </c:pt>
                <c:pt idx="42">
                  <c:v>Tierra Del Fuego</c:v>
                </c:pt>
                <c:pt idx="43">
                  <c:v>Puerto Williams</c:v>
                </c:pt>
                <c:pt idx="44">
                  <c:v>Bahia Fildes</c:v>
                </c:pt>
              </c:strCache>
            </c:strRef>
          </c:cat>
          <c:val>
            <c:numRef>
              <c:f>'GRAFICO 8'!$C$2:$C$46</c:f>
              <c:numCache>
                <c:formatCode>_(* #,##0_);_(* \(#,##0\);_(* "-"_);_(@_)</c:formatCode>
                <c:ptCount val="45"/>
                <c:pt idx="0">
                  <c:v>695095.21900000004</c:v>
                </c:pt>
                <c:pt idx="1">
                  <c:v>466464.86699999997</c:v>
                </c:pt>
                <c:pt idx="2">
                  <c:v>12166</c:v>
                </c:pt>
                <c:pt idx="3">
                  <c:v>117752.48258000001</c:v>
                </c:pt>
                <c:pt idx="4">
                  <c:v>73922.407999999996</c:v>
                </c:pt>
                <c:pt idx="5">
                  <c:v>30000</c:v>
                </c:pt>
                <c:pt idx="6">
                  <c:v>6451</c:v>
                </c:pt>
                <c:pt idx="7">
                  <c:v>6451</c:v>
                </c:pt>
                <c:pt idx="8">
                  <c:v>179.5</c:v>
                </c:pt>
                <c:pt idx="9">
                  <c:v>11485.68</c:v>
                </c:pt>
                <c:pt idx="10">
                  <c:v>3564.8</c:v>
                </c:pt>
                <c:pt idx="11">
                  <c:v>25.09</c:v>
                </c:pt>
                <c:pt idx="12">
                  <c:v>158921.15457999997</c:v>
                </c:pt>
                <c:pt idx="13">
                  <c:v>293859.81</c:v>
                </c:pt>
                <c:pt idx="14">
                  <c:v>35100</c:v>
                </c:pt>
                <c:pt idx="15">
                  <c:v>372463.75599999999</c:v>
                </c:pt>
                <c:pt idx="16">
                  <c:v>416389</c:v>
                </c:pt>
                <c:pt idx="17">
                  <c:v>65008.899999999994</c:v>
                </c:pt>
                <c:pt idx="18">
                  <c:v>15392.9</c:v>
                </c:pt>
                <c:pt idx="19">
                  <c:v>1243298.1160000002</c:v>
                </c:pt>
                <c:pt idx="20">
                  <c:v>70</c:v>
                </c:pt>
                <c:pt idx="21">
                  <c:v>247252.67</c:v>
                </c:pt>
                <c:pt idx="22">
                  <c:v>102280</c:v>
                </c:pt>
                <c:pt idx="23">
                  <c:v>44493.458999999981</c:v>
                </c:pt>
                <c:pt idx="24">
                  <c:v>80</c:v>
                </c:pt>
                <c:pt idx="25">
                  <c:v>433</c:v>
                </c:pt>
                <c:pt idx="26">
                  <c:v>2339</c:v>
                </c:pt>
                <c:pt idx="27">
                  <c:v>47967.5</c:v>
                </c:pt>
                <c:pt idx="28">
                  <c:v>92021</c:v>
                </c:pt>
                <c:pt idx="29">
                  <c:v>28694.54</c:v>
                </c:pt>
                <c:pt idx="30">
                  <c:v>5178.5</c:v>
                </c:pt>
                <c:pt idx="31">
                  <c:v>175683.95700000002</c:v>
                </c:pt>
                <c:pt idx="32">
                  <c:v>247725</c:v>
                </c:pt>
                <c:pt idx="33">
                  <c:v>220</c:v>
                </c:pt>
                <c:pt idx="34">
                  <c:v>31226</c:v>
                </c:pt>
                <c:pt idx="35">
                  <c:v>31718</c:v>
                </c:pt>
                <c:pt idx="36">
                  <c:v>9201.7210000000014</c:v>
                </c:pt>
                <c:pt idx="37">
                  <c:v>334769.86900000001</c:v>
                </c:pt>
                <c:pt idx="38">
                  <c:v>87368.499999999985</c:v>
                </c:pt>
                <c:pt idx="39">
                  <c:v>256786.06000000003</c:v>
                </c:pt>
                <c:pt idx="40">
                  <c:v>55</c:v>
                </c:pt>
                <c:pt idx="41">
                  <c:v>28428</c:v>
                </c:pt>
                <c:pt idx="42">
                  <c:v>129452</c:v>
                </c:pt>
                <c:pt idx="43">
                  <c:v>21143.3</c:v>
                </c:pt>
                <c:pt idx="44">
                  <c:v>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10-004A-9FA6-98047F8F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shape val="box"/>
        <c:axId val="298064384"/>
        <c:axId val="299662080"/>
        <c:axId val="0"/>
      </c:bar3DChart>
      <c:catAx>
        <c:axId val="29806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299662080"/>
        <c:crosses val="autoZero"/>
        <c:auto val="1"/>
        <c:lblAlgn val="ctr"/>
        <c:lblOffset val="100"/>
        <c:noMultiLvlLbl val="0"/>
      </c:catAx>
      <c:valAx>
        <c:axId val="299662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98064384"/>
        <c:crosses val="autoZero"/>
        <c:crossBetween val="between"/>
        <c:majorUnit val="2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5711721553219"/>
          <c:y val="2.4261106267553043E-2"/>
          <c:w val="0.70500512385636838"/>
          <c:h val="0.8795702216995452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9'!$B$4:$B$44</c:f>
              <c:strCache>
                <c:ptCount val="41"/>
                <c:pt idx="0">
                  <c:v>Arica</c:v>
                </c:pt>
                <c:pt idx="1">
                  <c:v>Iquique</c:v>
                </c:pt>
                <c:pt idx="2">
                  <c:v>Patache</c:v>
                </c:pt>
                <c:pt idx="3">
                  <c:v>Patillos</c:v>
                </c:pt>
                <c:pt idx="4">
                  <c:v>Mejillones</c:v>
                </c:pt>
                <c:pt idx="5">
                  <c:v>Antofagasta</c:v>
                </c:pt>
                <c:pt idx="6">
                  <c:v>Chañaral</c:v>
                </c:pt>
                <c:pt idx="7">
                  <c:v>Huasco / Guacolda</c:v>
                </c:pt>
                <c:pt idx="8">
                  <c:v>Coquimbo</c:v>
                </c:pt>
                <c:pt idx="9">
                  <c:v>Hanga Roa</c:v>
                </c:pt>
                <c:pt idx="10">
                  <c:v>Ventanas </c:v>
                </c:pt>
                <c:pt idx="11">
                  <c:v>Valparaíso</c:v>
                </c:pt>
                <c:pt idx="12">
                  <c:v>San Antonio</c:v>
                </c:pt>
                <c:pt idx="13">
                  <c:v>Penco</c:v>
                </c:pt>
                <c:pt idx="14">
                  <c:v>Talcahuano</c:v>
                </c:pt>
                <c:pt idx="15">
                  <c:v>San Vicente</c:v>
                </c:pt>
                <c:pt idx="16">
                  <c:v>Puerto Montt</c:v>
                </c:pt>
                <c:pt idx="17">
                  <c:v>Maullín</c:v>
                </c:pt>
                <c:pt idx="18">
                  <c:v>Calbuco</c:v>
                </c:pt>
                <c:pt idx="19">
                  <c:v>Pargua</c:v>
                </c:pt>
                <c:pt idx="20">
                  <c:v>Rio Negro Hornopirén</c:v>
                </c:pt>
                <c:pt idx="21">
                  <c:v>Quemchi</c:v>
                </c:pt>
                <c:pt idx="22">
                  <c:v>Dalcahue</c:v>
                </c:pt>
                <c:pt idx="23">
                  <c:v>Achao</c:v>
                </c:pt>
                <c:pt idx="24">
                  <c:v>Ancud</c:v>
                </c:pt>
                <c:pt idx="25">
                  <c:v>Chacao</c:v>
                </c:pt>
                <c:pt idx="26">
                  <c:v>Castro</c:v>
                </c:pt>
                <c:pt idx="27">
                  <c:v>Chonchi</c:v>
                </c:pt>
                <c:pt idx="28">
                  <c:v>Chaitén</c:v>
                </c:pt>
                <c:pt idx="29">
                  <c:v>Quellón</c:v>
                </c:pt>
                <c:pt idx="30">
                  <c:v>Queilén</c:v>
                </c:pt>
                <c:pt idx="31">
                  <c:v>Melinka</c:v>
                </c:pt>
                <c:pt idx="32">
                  <c:v>Cisnes</c:v>
                </c:pt>
                <c:pt idx="33">
                  <c:v>Puerto Aguirre</c:v>
                </c:pt>
                <c:pt idx="34">
                  <c:v>Chacabuco</c:v>
                </c:pt>
                <c:pt idx="35">
                  <c:v>Aysen</c:v>
                </c:pt>
                <c:pt idx="36">
                  <c:v>Isla Guarello</c:v>
                </c:pt>
                <c:pt idx="37">
                  <c:v>Puerto Natales</c:v>
                </c:pt>
                <c:pt idx="38">
                  <c:v>Punta Arenas</c:v>
                </c:pt>
                <c:pt idx="39">
                  <c:v>Porvenir</c:v>
                </c:pt>
                <c:pt idx="40">
                  <c:v>Tierra Del Fuego</c:v>
                </c:pt>
              </c:strCache>
            </c:strRef>
          </c:cat>
          <c:val>
            <c:numRef>
              <c:f>'GRAFICO 9'!$C$4:$C$44</c:f>
              <c:numCache>
                <c:formatCode>_(* #,##0_);_(* \(#,##0\);_(* "-"_);_(@_)</c:formatCode>
                <c:ptCount val="41"/>
                <c:pt idx="0">
                  <c:v>83926.44</c:v>
                </c:pt>
                <c:pt idx="1">
                  <c:v>12964</c:v>
                </c:pt>
                <c:pt idx="2">
                  <c:v>7464</c:v>
                </c:pt>
                <c:pt idx="3">
                  <c:v>214810</c:v>
                </c:pt>
                <c:pt idx="4">
                  <c:v>42300</c:v>
                </c:pt>
                <c:pt idx="5">
                  <c:v>67947</c:v>
                </c:pt>
                <c:pt idx="6">
                  <c:v>18800</c:v>
                </c:pt>
                <c:pt idx="7">
                  <c:v>28450</c:v>
                </c:pt>
                <c:pt idx="8">
                  <c:v>12100</c:v>
                </c:pt>
                <c:pt idx="9">
                  <c:v>15.6</c:v>
                </c:pt>
                <c:pt idx="10">
                  <c:v>10850</c:v>
                </c:pt>
                <c:pt idx="11">
                  <c:v>83.6</c:v>
                </c:pt>
                <c:pt idx="12">
                  <c:v>51856</c:v>
                </c:pt>
                <c:pt idx="13">
                  <c:v>4000</c:v>
                </c:pt>
                <c:pt idx="14">
                  <c:v>187334</c:v>
                </c:pt>
                <c:pt idx="15">
                  <c:v>171265</c:v>
                </c:pt>
                <c:pt idx="16">
                  <c:v>769670.29399999999</c:v>
                </c:pt>
                <c:pt idx="17">
                  <c:v>70</c:v>
                </c:pt>
                <c:pt idx="18">
                  <c:v>1929</c:v>
                </c:pt>
                <c:pt idx="19">
                  <c:v>6524.5</c:v>
                </c:pt>
                <c:pt idx="20">
                  <c:v>696</c:v>
                </c:pt>
                <c:pt idx="21">
                  <c:v>1014</c:v>
                </c:pt>
                <c:pt idx="22">
                  <c:v>1108</c:v>
                </c:pt>
                <c:pt idx="23">
                  <c:v>1800</c:v>
                </c:pt>
                <c:pt idx="24">
                  <c:v>474</c:v>
                </c:pt>
                <c:pt idx="25">
                  <c:v>506</c:v>
                </c:pt>
                <c:pt idx="26">
                  <c:v>32838.6</c:v>
                </c:pt>
                <c:pt idx="27">
                  <c:v>3207</c:v>
                </c:pt>
                <c:pt idx="28">
                  <c:v>3091</c:v>
                </c:pt>
                <c:pt idx="29">
                  <c:v>41134.021999999997</c:v>
                </c:pt>
                <c:pt idx="30">
                  <c:v>3186</c:v>
                </c:pt>
                <c:pt idx="31">
                  <c:v>1427</c:v>
                </c:pt>
                <c:pt idx="32">
                  <c:v>55</c:v>
                </c:pt>
                <c:pt idx="33">
                  <c:v>22</c:v>
                </c:pt>
                <c:pt idx="34">
                  <c:v>49378</c:v>
                </c:pt>
                <c:pt idx="35">
                  <c:v>914.17</c:v>
                </c:pt>
                <c:pt idx="36">
                  <c:v>114197</c:v>
                </c:pt>
                <c:pt idx="37">
                  <c:v>95803.55</c:v>
                </c:pt>
                <c:pt idx="38">
                  <c:v>7545.75</c:v>
                </c:pt>
                <c:pt idx="39">
                  <c:v>42</c:v>
                </c:pt>
                <c:pt idx="40">
                  <c:v>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DC-A14C-9CC5-465FBBC4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shape val="box"/>
        <c:axId val="301445120"/>
        <c:axId val="301285952"/>
        <c:axId val="0"/>
      </c:bar3DChart>
      <c:catAx>
        <c:axId val="301445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    </a:t>
                </a:r>
              </a:p>
            </c:rich>
          </c:tx>
          <c:layout>
            <c:manualLayout>
              <c:xMode val="edge"/>
              <c:yMode val="edge"/>
              <c:x val="4.2518440293953436E-2"/>
              <c:y val="0.4597477015436978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301285952"/>
        <c:crosses val="autoZero"/>
        <c:auto val="1"/>
        <c:lblAlgn val="ctr"/>
        <c:lblOffset val="100"/>
        <c:noMultiLvlLbl val="0"/>
      </c:catAx>
      <c:valAx>
        <c:axId val="30128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/>
                  <a:t>TONELADAS</a:t>
                </a:r>
              </a:p>
            </c:rich>
          </c:tx>
          <c:layout>
            <c:manualLayout>
              <c:xMode val="edge"/>
              <c:yMode val="edge"/>
              <c:x val="0.47642751358357155"/>
              <c:y val="0.93857641348996013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3014451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688653313328"/>
          <c:y val="6.3953525406238694E-3"/>
          <c:w val="0.78038850985073305"/>
          <c:h val="0.9389373959776982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dLbl>
              <c:idx val="12"/>
              <c:layout>
                <c:manualLayout>
                  <c:x val="2.2253129346314327E-3"/>
                  <c:y val="-8.2262184154910708E-3"/>
                </c:manualLayout>
              </c:layout>
              <c:spPr/>
              <c:txPr>
                <a:bodyPr rot="0" vert="horz"/>
                <a:lstStyle/>
                <a:p>
                  <a:pPr>
                    <a:defRPr sz="700" b="1"/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9B-EB4E-96F6-919BBC8F8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7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10'!$B$7:$B$41</c:f>
              <c:strCache>
                <c:ptCount val="35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Chañaral</c:v>
                </c:pt>
                <c:pt idx="4">
                  <c:v>Caldera</c:v>
                </c:pt>
                <c:pt idx="5">
                  <c:v>Coquimbo</c:v>
                </c:pt>
                <c:pt idx="6">
                  <c:v>Guayacan</c:v>
                </c:pt>
                <c:pt idx="7">
                  <c:v>Hanga Roa</c:v>
                </c:pt>
                <c:pt idx="8">
                  <c:v>Quintero</c:v>
                </c:pt>
                <c:pt idx="9">
                  <c:v>Ventanas</c:v>
                </c:pt>
                <c:pt idx="10">
                  <c:v>Valparaíso</c:v>
                </c:pt>
                <c:pt idx="11">
                  <c:v>San Antonio</c:v>
                </c:pt>
                <c:pt idx="12">
                  <c:v>Talcahuano</c:v>
                </c:pt>
                <c:pt idx="13">
                  <c:v>San Vicente</c:v>
                </c:pt>
                <c:pt idx="14">
                  <c:v>Coronel</c:v>
                </c:pt>
                <c:pt idx="15">
                  <c:v>Puerto Montt</c:v>
                </c:pt>
                <c:pt idx="16">
                  <c:v>Cochamo</c:v>
                </c:pt>
                <c:pt idx="17">
                  <c:v>Calbuco</c:v>
                </c:pt>
                <c:pt idx="18">
                  <c:v>Rio Negro Hornopirén</c:v>
                </c:pt>
                <c:pt idx="19">
                  <c:v>Quemchi</c:v>
                </c:pt>
                <c:pt idx="20">
                  <c:v>Dalcahue</c:v>
                </c:pt>
                <c:pt idx="21">
                  <c:v>Achao</c:v>
                </c:pt>
                <c:pt idx="22">
                  <c:v>Castro</c:v>
                </c:pt>
                <c:pt idx="23">
                  <c:v>Chonchi</c:v>
                </c:pt>
                <c:pt idx="24">
                  <c:v>Chaitén</c:v>
                </c:pt>
                <c:pt idx="25">
                  <c:v>Quellón</c:v>
                </c:pt>
                <c:pt idx="26">
                  <c:v>Queilén</c:v>
                </c:pt>
                <c:pt idx="27">
                  <c:v>Melinka</c:v>
                </c:pt>
                <c:pt idx="28">
                  <c:v>Cisnes</c:v>
                </c:pt>
                <c:pt idx="29">
                  <c:v>Chacabuco</c:v>
                </c:pt>
                <c:pt idx="30">
                  <c:v>Gregorio</c:v>
                </c:pt>
                <c:pt idx="31">
                  <c:v>Punta Arenas</c:v>
                </c:pt>
                <c:pt idx="32">
                  <c:v>Cabo Negro</c:v>
                </c:pt>
                <c:pt idx="33">
                  <c:v>Punta Delgada</c:v>
                </c:pt>
                <c:pt idx="34">
                  <c:v>Puerto Williams</c:v>
                </c:pt>
              </c:strCache>
            </c:strRef>
          </c:cat>
          <c:val>
            <c:numRef>
              <c:f>'GRAFICO 10'!$C$7:$C$41</c:f>
              <c:numCache>
                <c:formatCode>_(* #,##0_);_(* \(#,##0\);_(* "-"_);_(@_)</c:formatCode>
                <c:ptCount val="35"/>
                <c:pt idx="0">
                  <c:v>153192.666</c:v>
                </c:pt>
                <c:pt idx="1">
                  <c:v>194954.361</c:v>
                </c:pt>
                <c:pt idx="2">
                  <c:v>1603388.7209999999</c:v>
                </c:pt>
                <c:pt idx="3">
                  <c:v>266945</c:v>
                </c:pt>
                <c:pt idx="4">
                  <c:v>297879.93700000003</c:v>
                </c:pt>
                <c:pt idx="5">
                  <c:v>296057.72600000002</c:v>
                </c:pt>
                <c:pt idx="6">
                  <c:v>224864.09100000001</c:v>
                </c:pt>
                <c:pt idx="7">
                  <c:v>12900</c:v>
                </c:pt>
                <c:pt idx="8">
                  <c:v>2477694.9797999999</c:v>
                </c:pt>
                <c:pt idx="9">
                  <c:v>8390</c:v>
                </c:pt>
                <c:pt idx="10">
                  <c:v>49000</c:v>
                </c:pt>
                <c:pt idx="11">
                  <c:v>719193.59100000001</c:v>
                </c:pt>
                <c:pt idx="12">
                  <c:v>4776615.4538000003</c:v>
                </c:pt>
                <c:pt idx="13">
                  <c:v>2723565.4560000002</c:v>
                </c:pt>
                <c:pt idx="14">
                  <c:v>73572.292000000001</c:v>
                </c:pt>
                <c:pt idx="15">
                  <c:v>91984.625000000015</c:v>
                </c:pt>
                <c:pt idx="16">
                  <c:v>10.5</c:v>
                </c:pt>
                <c:pt idx="17">
                  <c:v>1807594.673</c:v>
                </c:pt>
                <c:pt idx="18">
                  <c:v>148.52500000000001</c:v>
                </c:pt>
                <c:pt idx="19">
                  <c:v>25</c:v>
                </c:pt>
                <c:pt idx="20">
                  <c:v>662</c:v>
                </c:pt>
                <c:pt idx="21">
                  <c:v>708.1</c:v>
                </c:pt>
                <c:pt idx="22">
                  <c:v>17976.3</c:v>
                </c:pt>
                <c:pt idx="23">
                  <c:v>147</c:v>
                </c:pt>
                <c:pt idx="24">
                  <c:v>98</c:v>
                </c:pt>
                <c:pt idx="25">
                  <c:v>2046.8</c:v>
                </c:pt>
                <c:pt idx="26">
                  <c:v>515</c:v>
                </c:pt>
                <c:pt idx="27">
                  <c:v>1124</c:v>
                </c:pt>
                <c:pt idx="28">
                  <c:v>18</c:v>
                </c:pt>
                <c:pt idx="29">
                  <c:v>106320.40200000002</c:v>
                </c:pt>
                <c:pt idx="30">
                  <c:v>128558.395</c:v>
                </c:pt>
                <c:pt idx="31">
                  <c:v>435385.8</c:v>
                </c:pt>
                <c:pt idx="32">
                  <c:v>73015.565000000002</c:v>
                </c:pt>
                <c:pt idx="33">
                  <c:v>15000</c:v>
                </c:pt>
                <c:pt idx="34">
                  <c:v>12003.3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9B-EB4E-96F6-919BBC8F8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301448192"/>
        <c:axId val="301288256"/>
        <c:axId val="0"/>
      </c:bar3DChart>
      <c:catAx>
        <c:axId val="301448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1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301288256"/>
        <c:crosses val="autoZero"/>
        <c:auto val="1"/>
        <c:lblAlgn val="ctr"/>
        <c:lblOffset val="100"/>
        <c:noMultiLvlLbl val="0"/>
      </c:catAx>
      <c:valAx>
        <c:axId val="301288256"/>
        <c:scaling>
          <c:orientation val="minMax"/>
          <c:max val="500000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layout>
            <c:manualLayout>
              <c:xMode val="edge"/>
              <c:yMode val="edge"/>
              <c:x val="0.48767916945013307"/>
              <c:y val="0.97700248334050699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3014481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view3D>
      <c:rotX val="40"/>
      <c:rotY val="110"/>
      <c:depthPercent val="2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7022211580959"/>
          <c:y val="0.14043725512571797"/>
          <c:w val="0.66044876938593899"/>
          <c:h val="0.826596865609190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0"/>
          </c:dPt>
          <c:dLbls>
            <c:dLbl>
              <c:idx val="0"/>
              <c:layout>
                <c:manualLayout>
                  <c:x val="3.6042874896890481E-2"/>
                  <c:y val="1.4589752367910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9607766055375629E-3"/>
                  <c:y val="3.2116664764730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0520417107089108E-2"/>
                  <c:y val="0.101031039598311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2787702360411549E-2"/>
                  <c:y val="4.7931644414013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0595619801052757"/>
                  <c:y val="1.556449465555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02240055736374"/>
                  <c:y val="-5.897675833999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381292123256361E-2"/>
                  <c:y val="-6.7063030164707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0252548765594595E-2"/>
                  <c:y val="-7.01842594219333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2.2564453567286969E-2"/>
                  <c:y val="-4.4587660238122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2497034484840257"/>
                  <c:y val="-2.4884172087184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22489278578197525"/>
                  <c:y val="1.187721100079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2"/>
                  </a:solidFill>
                </a:ln>
              </c:spPr>
            </c:leaderLines>
          </c:dLbls>
          <c:cat>
            <c:strRef>
              <c:f>'GRAFICO 11'!$B$4:$B$14</c:f>
              <c:strCache>
                <c:ptCount val="11"/>
                <c:pt idx="0">
                  <c:v>Agencias Maritimas Agental Ltda.</c:v>
                </c:pt>
                <c:pt idx="1">
                  <c:v>Ultramar Ltda.</c:v>
                </c:pt>
                <c:pt idx="2">
                  <c:v>Naviera Ultranav Ltda</c:v>
                </c:pt>
                <c:pt idx="3">
                  <c:v>Compañia Maritima Chilena S.A.</c:v>
                </c:pt>
                <c:pt idx="4">
                  <c:v>B&amp;M Agencia Marítima S.A.</c:v>
                </c:pt>
                <c:pt idx="5">
                  <c:v>Ian Taylor Chile Sa.</c:v>
                </c:pt>
                <c:pt idx="6">
                  <c:v>Navimag Ferries S.A.</c:v>
                </c:pt>
                <c:pt idx="7">
                  <c:v>Transportes Maritimos Kochifas S.A.</c:v>
                </c:pt>
                <c:pt idx="8">
                  <c:v>Agunsa S.A.</c:v>
                </c:pt>
                <c:pt idx="9">
                  <c:v>Mediterranean Shipping Company</c:v>
                </c:pt>
                <c:pt idx="10">
                  <c:v>Otras Agencias Nacionales</c:v>
                </c:pt>
              </c:strCache>
            </c:strRef>
          </c:cat>
          <c:val>
            <c:numRef>
              <c:f>'GRAFICO 11'!$D$4:$D$14</c:f>
              <c:numCache>
                <c:formatCode>0.0%</c:formatCode>
                <c:ptCount val="11"/>
                <c:pt idx="0">
                  <c:v>0.21166951445194315</c:v>
                </c:pt>
                <c:pt idx="1">
                  <c:v>0.14250442479215222</c:v>
                </c:pt>
                <c:pt idx="2">
                  <c:v>0.14013061490596856</c:v>
                </c:pt>
                <c:pt idx="3">
                  <c:v>7.5195262411505717E-2</c:v>
                </c:pt>
                <c:pt idx="4">
                  <c:v>4.0436147760708446E-2</c:v>
                </c:pt>
                <c:pt idx="5">
                  <c:v>3.9447194609741727E-2</c:v>
                </c:pt>
                <c:pt idx="6">
                  <c:v>3.056769252640771E-2</c:v>
                </c:pt>
                <c:pt idx="7">
                  <c:v>2.1724759717340721E-2</c:v>
                </c:pt>
                <c:pt idx="8">
                  <c:v>2.1605017501607537E-2</c:v>
                </c:pt>
                <c:pt idx="9">
                  <c:v>1.6962927000405446E-2</c:v>
                </c:pt>
                <c:pt idx="10">
                  <c:v>0.25975644432221873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88174442364085"/>
          <c:y val="0.12420644159875824"/>
          <c:w val="0.8081935360685778"/>
          <c:h val="0.787619126188970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'grafico 12'!$O$3</c:f>
              <c:strCache>
                <c:ptCount val="1"/>
                <c:pt idx="0">
                  <c:v>CABOTAJE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'grafico 12'!$N$34:$N$43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12'!$O$34:$O$43</c:f>
              <c:numCache>
                <c:formatCode>#,##0</c:formatCode>
                <c:ptCount val="10"/>
                <c:pt idx="0">
                  <c:v>14897895</c:v>
                </c:pt>
                <c:pt idx="1">
                  <c:v>13739586</c:v>
                </c:pt>
                <c:pt idx="2">
                  <c:v>14216086</c:v>
                </c:pt>
                <c:pt idx="3">
                  <c:v>13437055</c:v>
                </c:pt>
                <c:pt idx="4">
                  <c:v>11523822</c:v>
                </c:pt>
                <c:pt idx="5">
                  <c:v>10842108</c:v>
                </c:pt>
                <c:pt idx="6">
                  <c:v>11361329</c:v>
                </c:pt>
                <c:pt idx="7">
                  <c:v>12817370</c:v>
                </c:pt>
                <c:pt idx="8">
                  <c:v>10661049.134999998</c:v>
                </c:pt>
                <c:pt idx="9">
                  <c:v>11078273.972380001</c:v>
                </c:pt>
              </c:numCache>
            </c:numRef>
          </c:val>
        </c:ser>
        <c:ser>
          <c:idx val="1"/>
          <c:order val="1"/>
          <c:tx>
            <c:strRef>
              <c:f>'grafico 12'!$P$3</c:f>
              <c:strCache>
                <c:ptCount val="1"/>
                <c:pt idx="0">
                  <c:v>COMEX</c:v>
                </c:pt>
              </c:strCache>
            </c:strRef>
          </c:tx>
          <c:spPr>
            <a:solidFill>
              <a:schemeClr val="accent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'grafico 12'!$N$34:$N$43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'grafico 12'!$P$34:$P$43</c:f>
              <c:numCache>
                <c:formatCode>#,##0</c:formatCode>
                <c:ptCount val="10"/>
                <c:pt idx="0">
                  <c:v>111325969</c:v>
                </c:pt>
                <c:pt idx="1">
                  <c:v>113761742</c:v>
                </c:pt>
                <c:pt idx="2">
                  <c:v>115571129</c:v>
                </c:pt>
                <c:pt idx="3">
                  <c:v>122808366</c:v>
                </c:pt>
                <c:pt idx="4">
                  <c:v>114532916</c:v>
                </c:pt>
                <c:pt idx="5">
                  <c:v>115802102</c:v>
                </c:pt>
                <c:pt idx="6">
                  <c:v>125423615</c:v>
                </c:pt>
                <c:pt idx="7">
                  <c:v>117569335</c:v>
                </c:pt>
                <c:pt idx="8">
                  <c:v>108633005.90702499</c:v>
                </c:pt>
                <c:pt idx="9">
                  <c:v>112803390.85699001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shape val="box"/>
        <c:axId val="302096384"/>
        <c:axId val="301290560"/>
        <c:axId val="0"/>
      </c:bar3DChart>
      <c:catAx>
        <c:axId val="302096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301290560"/>
        <c:crosses val="autoZero"/>
        <c:auto val="1"/>
        <c:lblAlgn val="ctr"/>
        <c:lblOffset val="100"/>
        <c:noMultiLvlLbl val="0"/>
      </c:catAx>
      <c:valAx>
        <c:axId val="3012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TONELADAS</a:t>
                </a:r>
              </a:p>
            </c:rich>
          </c:tx>
          <c:layout>
            <c:manualLayout>
              <c:xMode val="edge"/>
              <c:yMode val="edge"/>
              <c:x val="2.8499355310472901E-2"/>
              <c:y val="0.4702300366904398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30209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69832504462485"/>
          <c:y val="0.95812068952408647"/>
          <c:w val="0.22930005420583519"/>
          <c:h val="3.841796203438013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C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tonelada</c:v>
          </c:tx>
          <c:spPr>
            <a:solidFill>
              <a:schemeClr val="accent6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'grafico 13'!$L$8:$L$34</c:f>
              <c:strCache>
                <c:ptCount val="27"/>
                <c:pt idx="0">
                  <c:v>Tocopilla</c:v>
                </c:pt>
                <c:pt idx="1">
                  <c:v>Punta Arenas</c:v>
                </c:pt>
                <c:pt idx="2">
                  <c:v>Los Vilos</c:v>
                </c:pt>
                <c:pt idx="3">
                  <c:v>Puerto Cabo Froward</c:v>
                </c:pt>
                <c:pt idx="4">
                  <c:v>Cabo Negro</c:v>
                </c:pt>
                <c:pt idx="5">
                  <c:v>Calbuco</c:v>
                </c:pt>
                <c:pt idx="6">
                  <c:v>Iquique</c:v>
                </c:pt>
                <c:pt idx="7">
                  <c:v>Guayacan</c:v>
                </c:pt>
                <c:pt idx="8">
                  <c:v>Terminal Graneles del Norte</c:v>
                </c:pt>
                <c:pt idx="9">
                  <c:v>Antofagasta</c:v>
                </c:pt>
                <c:pt idx="10">
                  <c:v>Ventanas </c:v>
                </c:pt>
                <c:pt idx="11">
                  <c:v>Puerto Montt</c:v>
                </c:pt>
                <c:pt idx="12">
                  <c:v>Puerto Angamos</c:v>
                </c:pt>
                <c:pt idx="13">
                  <c:v>Arica</c:v>
                </c:pt>
                <c:pt idx="14">
                  <c:v>Patache</c:v>
                </c:pt>
                <c:pt idx="15">
                  <c:v>Caleta Coloso</c:v>
                </c:pt>
                <c:pt idx="16">
                  <c:v>Patillos</c:v>
                </c:pt>
                <c:pt idx="17">
                  <c:v>Lirquén</c:v>
                </c:pt>
                <c:pt idx="18">
                  <c:v>Valparaíso</c:v>
                </c:pt>
                <c:pt idx="19">
                  <c:v>San Vicente</c:v>
                </c:pt>
                <c:pt idx="20">
                  <c:v>Huasco/Guacolda</c:v>
                </c:pt>
                <c:pt idx="21">
                  <c:v>Coronel</c:v>
                </c:pt>
                <c:pt idx="22">
                  <c:v>Caldera</c:v>
                </c:pt>
                <c:pt idx="23">
                  <c:v>Talcahuano</c:v>
                </c:pt>
                <c:pt idx="24">
                  <c:v>Mejillones</c:v>
                </c:pt>
                <c:pt idx="25">
                  <c:v>Quintero</c:v>
                </c:pt>
                <c:pt idx="26">
                  <c:v>San Antonio</c:v>
                </c:pt>
              </c:strCache>
            </c:strRef>
          </c:cat>
          <c:val>
            <c:numRef>
              <c:f>'grafico 13'!$M$8:$M$34</c:f>
              <c:numCache>
                <c:formatCode>_(* #,##0_);_(* \(#,##0\);_(* "-"_);_(@_)</c:formatCode>
                <c:ptCount val="27"/>
                <c:pt idx="0">
                  <c:v>1113768.1245100009</c:v>
                </c:pt>
                <c:pt idx="1">
                  <c:v>1211597.1189599999</c:v>
                </c:pt>
                <c:pt idx="2">
                  <c:v>1220964.6199999999</c:v>
                </c:pt>
                <c:pt idx="3">
                  <c:v>1336337.1816099999</c:v>
                </c:pt>
                <c:pt idx="4">
                  <c:v>1539492.5440000002</c:v>
                </c:pt>
                <c:pt idx="5">
                  <c:v>1651294.0905700002</c:v>
                </c:pt>
                <c:pt idx="6">
                  <c:v>2015408.69777</c:v>
                </c:pt>
                <c:pt idx="7">
                  <c:v>2066502.6410000001</c:v>
                </c:pt>
                <c:pt idx="8">
                  <c:v>2170283.9722000002</c:v>
                </c:pt>
                <c:pt idx="9">
                  <c:v>2328523.9820600008</c:v>
                </c:pt>
                <c:pt idx="10">
                  <c:v>2825803.4670899999</c:v>
                </c:pt>
                <c:pt idx="11">
                  <c:v>3222392.7673800001</c:v>
                </c:pt>
                <c:pt idx="12">
                  <c:v>3537340.5692300033</c:v>
                </c:pt>
                <c:pt idx="13">
                  <c:v>4156126.6697974866</c:v>
                </c:pt>
                <c:pt idx="14">
                  <c:v>4281913.0199999996</c:v>
                </c:pt>
                <c:pt idx="15">
                  <c:v>4417287.0049500009</c:v>
                </c:pt>
                <c:pt idx="16">
                  <c:v>5018113</c:v>
                </c:pt>
                <c:pt idx="17">
                  <c:v>5258378.6490779901</c:v>
                </c:pt>
                <c:pt idx="18">
                  <c:v>6606298.0652700001</c:v>
                </c:pt>
                <c:pt idx="19">
                  <c:v>7193899.435739994</c:v>
                </c:pt>
                <c:pt idx="20">
                  <c:v>8344112.774980003</c:v>
                </c:pt>
                <c:pt idx="21">
                  <c:v>8443007.4795700107</c:v>
                </c:pt>
                <c:pt idx="22">
                  <c:v>8480766.534579996</c:v>
                </c:pt>
                <c:pt idx="23">
                  <c:v>9167014.6980400011</c:v>
                </c:pt>
                <c:pt idx="24">
                  <c:v>9690095.6950300001</c:v>
                </c:pt>
                <c:pt idx="25">
                  <c:v>10403095.224029999</c:v>
                </c:pt>
                <c:pt idx="26">
                  <c:v>18012644.717180017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02099968"/>
        <c:axId val="301292864"/>
        <c:axId val="0"/>
      </c:bar3DChart>
      <c:catAx>
        <c:axId val="30209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1292864"/>
        <c:crosses val="autoZero"/>
        <c:auto val="1"/>
        <c:lblAlgn val="ctr"/>
        <c:lblOffset val="100"/>
        <c:noMultiLvlLbl val="0"/>
      </c:catAx>
      <c:valAx>
        <c:axId val="301292864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209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205845</xdr:colOff>
      <xdr:row>3</xdr:row>
      <xdr:rowOff>150283</xdr:rowOff>
    </xdr:from>
    <xdr:to>
      <xdr:col>12</xdr:col>
      <xdr:colOff>322311</xdr:colOff>
      <xdr:row>37</xdr:row>
      <xdr:rowOff>15394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3</xdr:row>
      <xdr:rowOff>36738</xdr:rowOff>
    </xdr:from>
    <xdr:to>
      <xdr:col>12</xdr:col>
      <xdr:colOff>34019</xdr:colOff>
      <xdr:row>34</xdr:row>
      <xdr:rowOff>227238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5</xdr:row>
      <xdr:rowOff>66675</xdr:rowOff>
    </xdr:from>
    <xdr:to>
      <xdr:col>10</xdr:col>
      <xdr:colOff>628650</xdr:colOff>
      <xdr:row>42</xdr:row>
      <xdr:rowOff>85725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235324</xdr:colOff>
      <xdr:row>3</xdr:row>
      <xdr:rowOff>100852</xdr:rowOff>
    </xdr:from>
    <xdr:to>
      <xdr:col>14</xdr:col>
      <xdr:colOff>701563</xdr:colOff>
      <xdr:row>67</xdr:row>
      <xdr:rowOff>118782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5353" y="605117"/>
          <a:ext cx="7481122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0</xdr:rowOff>
    </xdr:from>
    <xdr:to>
      <xdr:col>5</xdr:col>
      <xdr:colOff>28575</xdr:colOff>
      <xdr:row>5</xdr:row>
      <xdr:rowOff>0</xdr:rowOff>
    </xdr:to>
    <xdr:sp macro="" textlink="">
      <xdr:nvSpPr>
        <xdr:cNvPr id="2" name="Line 23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>
          <a:spLocks noChangeShapeType="1"/>
        </xdr:cNvSpPr>
      </xdr:nvSpPr>
      <xdr:spPr bwMode="auto">
        <a:xfrm>
          <a:off x="3838575" y="647700"/>
          <a:ext cx="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282966</xdr:colOff>
      <xdr:row>2</xdr:row>
      <xdr:rowOff>277890</xdr:rowOff>
    </xdr:from>
    <xdr:to>
      <xdr:col>10</xdr:col>
      <xdr:colOff>82828</xdr:colOff>
      <xdr:row>57</xdr:row>
      <xdr:rowOff>107499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306685</xdr:colOff>
      <xdr:row>3</xdr:row>
      <xdr:rowOff>30353</xdr:rowOff>
    </xdr:from>
    <xdr:to>
      <xdr:col>12</xdr:col>
      <xdr:colOff>182861</xdr:colOff>
      <xdr:row>31</xdr:row>
      <xdr:rowOff>97028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114298</xdr:colOff>
      <xdr:row>2</xdr:row>
      <xdr:rowOff>92074</xdr:rowOff>
    </xdr:from>
    <xdr:to>
      <xdr:col>18</xdr:col>
      <xdr:colOff>295275</xdr:colOff>
      <xdr:row>38</xdr:row>
      <xdr:rowOff>130175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798793</xdr:colOff>
      <xdr:row>3</xdr:row>
      <xdr:rowOff>104775</xdr:rowOff>
    </xdr:from>
    <xdr:to>
      <xdr:col>17</xdr:col>
      <xdr:colOff>672354</xdr:colOff>
      <xdr:row>62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339449</xdr:colOff>
      <xdr:row>3</xdr:row>
      <xdr:rowOff>135970</xdr:rowOff>
    </xdr:from>
    <xdr:to>
      <xdr:col>15</xdr:col>
      <xdr:colOff>355601</xdr:colOff>
      <xdr:row>58</xdr:row>
      <xdr:rowOff>177800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1200151</xdr:colOff>
      <xdr:row>4</xdr:row>
      <xdr:rowOff>123825</xdr:rowOff>
    </xdr:from>
    <xdr:to>
      <xdr:col>3</xdr:col>
      <xdr:colOff>381001</xdr:colOff>
      <xdr:row>35</xdr:row>
      <xdr:rowOff>142876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activeCell="P21" sqref="P21"/>
    </sheetView>
  </sheetViews>
  <sheetFormatPr baseColWidth="10" defaultColWidth="9.28515625" defaultRowHeight="15"/>
  <cols>
    <col min="1" max="1" width="3" style="11" bestFit="1" customWidth="1"/>
    <col min="2" max="2" width="19.85546875" style="6" customWidth="1"/>
    <col min="3" max="3" width="10.42578125" style="4" bestFit="1" customWidth="1"/>
    <col min="4" max="4" width="10.5703125" style="4" bestFit="1" customWidth="1"/>
    <col min="5" max="5" width="11.28515625" style="4" bestFit="1" customWidth="1"/>
    <col min="6" max="6" width="10.42578125" style="4" bestFit="1" customWidth="1"/>
    <col min="7" max="7" width="10.5703125" style="4" bestFit="1" customWidth="1"/>
    <col min="8" max="8" width="11.28515625" style="4" bestFit="1" customWidth="1"/>
    <col min="9" max="9" width="12.28515625" style="5" bestFit="1" customWidth="1"/>
    <col min="10" max="10" width="11.42578125" style="5" bestFit="1" customWidth="1"/>
    <col min="11" max="11" width="11.28515625" style="5" bestFit="1" customWidth="1"/>
    <col min="12" max="12" width="12" style="5" bestFit="1" customWidth="1"/>
    <col min="13" max="13" width="11.7109375" style="1" bestFit="1" customWidth="1"/>
    <col min="14" max="14" width="10.28515625" style="1" bestFit="1" customWidth="1"/>
    <col min="15" max="16384" width="9.28515625" style="1"/>
  </cols>
  <sheetData>
    <row r="1" spans="1:14" s="2" customFormat="1" ht="18.75" customHeight="1">
      <c r="A1" s="11"/>
      <c r="B1" s="215" t="s">
        <v>32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4" ht="8.25" customHeight="1">
      <c r="B2" s="3"/>
    </row>
    <row r="3" spans="1:14" ht="15.75" customHeight="1">
      <c r="B3" s="219" t="s">
        <v>70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4" ht="15.75" customHeight="1"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</row>
    <row r="5" spans="1:14" ht="15.7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ht="6.75" customHeight="1"/>
    <row r="7" spans="1:14" s="7" customFormat="1">
      <c r="A7" s="12"/>
      <c r="B7" s="217" t="s">
        <v>3</v>
      </c>
      <c r="C7" s="216" t="s">
        <v>4</v>
      </c>
      <c r="D7" s="216"/>
      <c r="E7" s="216"/>
      <c r="F7" s="216" t="s">
        <v>5</v>
      </c>
      <c r="G7" s="216"/>
      <c r="H7" s="216"/>
      <c r="I7" s="216" t="s">
        <v>6</v>
      </c>
      <c r="J7" s="216"/>
      <c r="K7" s="216"/>
      <c r="L7" s="218" t="s">
        <v>2</v>
      </c>
    </row>
    <row r="8" spans="1:14" s="6" customFormat="1" ht="13.5" customHeight="1">
      <c r="A8" s="13"/>
      <c r="B8" s="217"/>
      <c r="C8" s="14" t="s">
        <v>0</v>
      </c>
      <c r="D8" s="14" t="s">
        <v>1</v>
      </c>
      <c r="E8" s="14" t="s">
        <v>22</v>
      </c>
      <c r="F8" s="14" t="s">
        <v>0</v>
      </c>
      <c r="G8" s="14" t="s">
        <v>1</v>
      </c>
      <c r="H8" s="14" t="s">
        <v>22</v>
      </c>
      <c r="I8" s="14" t="s">
        <v>0</v>
      </c>
      <c r="J8" s="14" t="s">
        <v>1</v>
      </c>
      <c r="K8" s="14" t="s">
        <v>22</v>
      </c>
      <c r="L8" s="218"/>
    </row>
    <row r="9" spans="1:14" s="6" customFormat="1" ht="13.5" customHeight="1">
      <c r="A9" s="13">
        <v>1</v>
      </c>
      <c r="B9" s="15" t="s">
        <v>8</v>
      </c>
      <c r="C9" s="16">
        <v>685524.21899999992</v>
      </c>
      <c r="D9" s="16">
        <v>83926.44</v>
      </c>
      <c r="E9" s="16">
        <v>113513</v>
      </c>
      <c r="F9" s="17">
        <v>9571</v>
      </c>
      <c r="G9" s="17">
        <v>0</v>
      </c>
      <c r="H9" s="17">
        <v>39679.666000000005</v>
      </c>
      <c r="I9" s="17">
        <f>C9+F9</f>
        <v>695095.21899999992</v>
      </c>
      <c r="J9" s="17">
        <f>D9+G9</f>
        <v>83926.44</v>
      </c>
      <c r="K9" s="17">
        <f>E9+H9</f>
        <v>153192.666</v>
      </c>
      <c r="L9" s="18">
        <f>SUM(I9:K9)</f>
        <v>932214.32499999995</v>
      </c>
      <c r="N9" s="8"/>
    </row>
    <row r="10" spans="1:14" s="6" customFormat="1" ht="13.5" customHeight="1">
      <c r="A10" s="13">
        <v>2</v>
      </c>
      <c r="B10" s="15" t="s">
        <v>9</v>
      </c>
      <c r="C10" s="16">
        <v>9071.8199999999961</v>
      </c>
      <c r="D10" s="16">
        <v>6294</v>
      </c>
      <c r="E10" s="16">
        <v>122155</v>
      </c>
      <c r="F10" s="17">
        <v>457393.04699999996</v>
      </c>
      <c r="G10" s="17">
        <v>6670</v>
      </c>
      <c r="H10" s="17">
        <v>72799.361000000004</v>
      </c>
      <c r="I10" s="17">
        <f t="shared" ref="I10:I66" si="0">C10+F10</f>
        <v>466464.86699999997</v>
      </c>
      <c r="J10" s="17">
        <f t="shared" ref="J10:J66" si="1">D10+G10</f>
        <v>12964</v>
      </c>
      <c r="K10" s="17">
        <f t="shared" ref="K10:K66" si="2">E10+H10</f>
        <v>194954.361</v>
      </c>
      <c r="L10" s="18">
        <f t="shared" ref="L10:L66" si="3">SUM(I10:K10)</f>
        <v>674383.228</v>
      </c>
      <c r="N10" s="8"/>
    </row>
    <row r="11" spans="1:14" s="6" customFormat="1" ht="13.5" customHeight="1">
      <c r="A11" s="13">
        <v>3</v>
      </c>
      <c r="B11" s="15" t="s">
        <v>52</v>
      </c>
      <c r="C11" s="16">
        <v>0</v>
      </c>
      <c r="D11" s="16">
        <v>1170</v>
      </c>
      <c r="E11" s="16">
        <v>0</v>
      </c>
      <c r="F11" s="17">
        <v>12166</v>
      </c>
      <c r="G11" s="17">
        <v>6294</v>
      </c>
      <c r="H11" s="17">
        <v>0</v>
      </c>
      <c r="I11" s="17">
        <f t="shared" si="0"/>
        <v>12166</v>
      </c>
      <c r="J11" s="17">
        <f t="shared" si="1"/>
        <v>7464</v>
      </c>
      <c r="K11" s="17">
        <f t="shared" si="2"/>
        <v>0</v>
      </c>
      <c r="L11" s="18">
        <f t="shared" si="3"/>
        <v>19630</v>
      </c>
      <c r="N11" s="8"/>
    </row>
    <row r="12" spans="1:14" s="6" customFormat="1" ht="13.5" customHeight="1">
      <c r="A12" s="13">
        <v>4</v>
      </c>
      <c r="B12" s="15" t="s">
        <v>38</v>
      </c>
      <c r="C12" s="16">
        <v>0</v>
      </c>
      <c r="D12" s="16">
        <v>214810</v>
      </c>
      <c r="E12" s="16">
        <v>0</v>
      </c>
      <c r="F12" s="17">
        <v>0</v>
      </c>
      <c r="G12" s="17">
        <v>0</v>
      </c>
      <c r="H12" s="17">
        <v>0</v>
      </c>
      <c r="I12" s="17">
        <f t="shared" si="0"/>
        <v>0</v>
      </c>
      <c r="J12" s="17">
        <f t="shared" si="1"/>
        <v>214810</v>
      </c>
      <c r="K12" s="17">
        <f t="shared" si="2"/>
        <v>0</v>
      </c>
      <c r="L12" s="18">
        <f t="shared" si="3"/>
        <v>214810</v>
      </c>
      <c r="N12" s="8"/>
    </row>
    <row r="13" spans="1:14" s="6" customFormat="1" ht="13.5" customHeight="1">
      <c r="A13" s="13">
        <v>5</v>
      </c>
      <c r="B13" s="15" t="s">
        <v>10</v>
      </c>
      <c r="C13" s="16">
        <v>30362</v>
      </c>
      <c r="D13" s="16">
        <v>0</v>
      </c>
      <c r="E13" s="16">
        <v>232747.55499999999</v>
      </c>
      <c r="F13" s="16">
        <v>87390.482580000011</v>
      </c>
      <c r="G13" s="16">
        <v>42300</v>
      </c>
      <c r="H13" s="16">
        <v>1370641.166</v>
      </c>
      <c r="I13" s="16">
        <f t="shared" si="0"/>
        <v>117752.48258000001</v>
      </c>
      <c r="J13" s="16">
        <f t="shared" si="1"/>
        <v>42300</v>
      </c>
      <c r="K13" s="16">
        <f t="shared" si="2"/>
        <v>1603388.7209999999</v>
      </c>
      <c r="L13" s="19">
        <f t="shared" si="3"/>
        <v>1763441.20358</v>
      </c>
      <c r="N13" s="8"/>
    </row>
    <row r="14" spans="1:14" s="6" customFormat="1" ht="13.5" customHeight="1">
      <c r="A14" s="13">
        <v>6</v>
      </c>
      <c r="B14" s="15" t="s">
        <v>11</v>
      </c>
      <c r="C14" s="16">
        <v>1188</v>
      </c>
      <c r="D14" s="16">
        <v>0</v>
      </c>
      <c r="E14" s="16">
        <v>0</v>
      </c>
      <c r="F14" s="17">
        <v>72734.407999999996</v>
      </c>
      <c r="G14" s="17">
        <v>67947</v>
      </c>
      <c r="H14" s="17">
        <v>0</v>
      </c>
      <c r="I14" s="17">
        <f t="shared" si="0"/>
        <v>73922.407999999996</v>
      </c>
      <c r="J14" s="17">
        <f t="shared" si="1"/>
        <v>67947</v>
      </c>
      <c r="K14" s="17">
        <f t="shared" si="2"/>
        <v>0</v>
      </c>
      <c r="L14" s="18">
        <f t="shared" si="3"/>
        <v>141869.408</v>
      </c>
      <c r="N14" s="8"/>
    </row>
    <row r="15" spans="1:14" s="6" customFormat="1" ht="13.5" customHeight="1">
      <c r="A15" s="13">
        <v>7</v>
      </c>
      <c r="B15" s="15" t="s">
        <v>43</v>
      </c>
      <c r="C15" s="20">
        <v>30000</v>
      </c>
      <c r="D15" s="20">
        <v>18800</v>
      </c>
      <c r="E15" s="20">
        <v>33800</v>
      </c>
      <c r="F15" s="17">
        <v>0</v>
      </c>
      <c r="G15" s="17">
        <v>0</v>
      </c>
      <c r="H15" s="17">
        <v>233145</v>
      </c>
      <c r="I15" s="17">
        <f t="shared" si="0"/>
        <v>30000</v>
      </c>
      <c r="J15" s="17">
        <f t="shared" si="1"/>
        <v>18800</v>
      </c>
      <c r="K15" s="17">
        <f t="shared" si="2"/>
        <v>266945</v>
      </c>
      <c r="L15" s="18">
        <f t="shared" si="3"/>
        <v>315745</v>
      </c>
      <c r="N15" s="8"/>
    </row>
    <row r="16" spans="1:14" s="6" customFormat="1" ht="13.5" customHeight="1">
      <c r="A16" s="13">
        <v>8</v>
      </c>
      <c r="B16" s="15" t="s">
        <v>40</v>
      </c>
      <c r="C16" s="16">
        <v>6451</v>
      </c>
      <c r="D16" s="16">
        <v>0</v>
      </c>
      <c r="E16" s="16">
        <v>75782.353999999992</v>
      </c>
      <c r="F16" s="17">
        <v>0</v>
      </c>
      <c r="G16" s="17">
        <v>0</v>
      </c>
      <c r="H16" s="17">
        <v>222097.58300000001</v>
      </c>
      <c r="I16" s="17">
        <f t="shared" si="0"/>
        <v>6451</v>
      </c>
      <c r="J16" s="17">
        <f t="shared" si="1"/>
        <v>0</v>
      </c>
      <c r="K16" s="17">
        <f t="shared" si="2"/>
        <v>297879.93700000003</v>
      </c>
      <c r="L16" s="18">
        <f t="shared" si="3"/>
        <v>304330.93700000003</v>
      </c>
      <c r="N16" s="8"/>
    </row>
    <row r="17" spans="1:14" s="6" customFormat="1" ht="13.5" customHeight="1">
      <c r="A17" s="13">
        <v>9</v>
      </c>
      <c r="B17" s="15" t="s">
        <v>12</v>
      </c>
      <c r="C17" s="16">
        <v>0</v>
      </c>
      <c r="D17" s="16">
        <v>28450</v>
      </c>
      <c r="E17" s="16">
        <v>0</v>
      </c>
      <c r="F17" s="17">
        <v>0</v>
      </c>
      <c r="G17" s="17">
        <v>0</v>
      </c>
      <c r="H17" s="17">
        <v>0</v>
      </c>
      <c r="I17" s="17">
        <f t="shared" si="0"/>
        <v>0</v>
      </c>
      <c r="J17" s="17">
        <f t="shared" si="1"/>
        <v>28450</v>
      </c>
      <c r="K17" s="17">
        <f t="shared" si="2"/>
        <v>0</v>
      </c>
      <c r="L17" s="18">
        <f t="shared" si="3"/>
        <v>28450</v>
      </c>
      <c r="N17" s="8"/>
    </row>
    <row r="18" spans="1:14" s="6" customFormat="1" ht="13.5" customHeight="1">
      <c r="A18" s="13">
        <v>10</v>
      </c>
      <c r="B18" s="15" t="s">
        <v>25</v>
      </c>
      <c r="C18" s="16">
        <v>0</v>
      </c>
      <c r="D18" s="16">
        <v>0</v>
      </c>
      <c r="E18" s="16">
        <v>206548</v>
      </c>
      <c r="F18" s="17">
        <v>0</v>
      </c>
      <c r="G18" s="17">
        <v>12100</v>
      </c>
      <c r="H18" s="16">
        <v>89509.72600000001</v>
      </c>
      <c r="I18" s="17">
        <f t="shared" si="0"/>
        <v>0</v>
      </c>
      <c r="J18" s="17">
        <f t="shared" si="1"/>
        <v>12100</v>
      </c>
      <c r="K18" s="16">
        <f t="shared" si="2"/>
        <v>296057.72600000002</v>
      </c>
      <c r="L18" s="18">
        <f t="shared" si="3"/>
        <v>308157.72600000002</v>
      </c>
      <c r="N18" s="8"/>
    </row>
    <row r="19" spans="1:14" s="6" customFormat="1" ht="13.5" customHeight="1">
      <c r="A19" s="13">
        <v>12</v>
      </c>
      <c r="B19" s="15" t="s">
        <v>46</v>
      </c>
      <c r="C19" s="16">
        <v>0</v>
      </c>
      <c r="D19" s="16">
        <v>0</v>
      </c>
      <c r="E19" s="16">
        <v>99029</v>
      </c>
      <c r="F19" s="17">
        <v>6451</v>
      </c>
      <c r="G19" s="17">
        <v>0</v>
      </c>
      <c r="H19" s="17">
        <v>125835.09099999999</v>
      </c>
      <c r="I19" s="17">
        <f>C19+F19</f>
        <v>6451</v>
      </c>
      <c r="J19" s="17">
        <f>D19+G19</f>
        <v>0</v>
      </c>
      <c r="K19" s="17">
        <f>E19+H19</f>
        <v>224864.09099999999</v>
      </c>
      <c r="L19" s="18">
        <f>SUM(I19:K19)</f>
        <v>231315.09099999999</v>
      </c>
      <c r="N19" s="8"/>
    </row>
    <row r="20" spans="1:14" s="6" customFormat="1" ht="13.5" customHeight="1">
      <c r="A20" s="13">
        <v>11</v>
      </c>
      <c r="B20" s="15" t="s">
        <v>61</v>
      </c>
      <c r="C20" s="16">
        <v>0</v>
      </c>
      <c r="D20" s="20">
        <v>0</v>
      </c>
      <c r="E20" s="20">
        <v>0</v>
      </c>
      <c r="F20" s="17">
        <v>179.5</v>
      </c>
      <c r="G20" s="17">
        <v>0</v>
      </c>
      <c r="H20" s="17">
        <v>0</v>
      </c>
      <c r="I20" s="17">
        <f t="shared" si="0"/>
        <v>179.5</v>
      </c>
      <c r="J20" s="17">
        <f t="shared" si="1"/>
        <v>0</v>
      </c>
      <c r="K20" s="17">
        <f t="shared" si="2"/>
        <v>0</v>
      </c>
      <c r="L20" s="18">
        <f t="shared" si="3"/>
        <v>179.5</v>
      </c>
      <c r="N20" s="8"/>
    </row>
    <row r="21" spans="1:14" s="6" customFormat="1" ht="13.5" customHeight="1">
      <c r="A21" s="13">
        <v>13</v>
      </c>
      <c r="B21" s="15" t="s">
        <v>68</v>
      </c>
      <c r="C21" s="16">
        <v>18.850000000000001</v>
      </c>
      <c r="D21" s="16">
        <v>15.6</v>
      </c>
      <c r="E21" s="16">
        <v>0</v>
      </c>
      <c r="F21" s="17">
        <v>11466.83</v>
      </c>
      <c r="G21" s="17">
        <v>0</v>
      </c>
      <c r="H21" s="17">
        <v>12900</v>
      </c>
      <c r="I21" s="17">
        <f t="shared" si="0"/>
        <v>11485.68</v>
      </c>
      <c r="J21" s="17">
        <f t="shared" si="1"/>
        <v>15.6</v>
      </c>
      <c r="K21" s="17">
        <f t="shared" si="2"/>
        <v>12900</v>
      </c>
      <c r="L21" s="18">
        <f t="shared" si="3"/>
        <v>24401.279999999999</v>
      </c>
      <c r="N21" s="8"/>
    </row>
    <row r="22" spans="1:14" s="6" customFormat="1" ht="13.5" customHeight="1">
      <c r="A22" s="13">
        <v>14</v>
      </c>
      <c r="B22" s="15" t="s">
        <v>47</v>
      </c>
      <c r="C22" s="20">
        <v>638.48</v>
      </c>
      <c r="D22" s="20">
        <v>0</v>
      </c>
      <c r="E22" s="20">
        <v>0</v>
      </c>
      <c r="F22" s="17">
        <v>2926.3199999999993</v>
      </c>
      <c r="G22" s="17">
        <v>0</v>
      </c>
      <c r="H22" s="17">
        <v>0</v>
      </c>
      <c r="I22" s="17">
        <f t="shared" si="0"/>
        <v>3564.7999999999993</v>
      </c>
      <c r="J22" s="17">
        <f t="shared" si="1"/>
        <v>0</v>
      </c>
      <c r="K22" s="17">
        <f t="shared" si="2"/>
        <v>0</v>
      </c>
      <c r="L22" s="18">
        <f t="shared" si="3"/>
        <v>3564.7999999999993</v>
      </c>
      <c r="N22" s="8"/>
    </row>
    <row r="23" spans="1:14" s="6" customFormat="1" ht="13.5" customHeight="1">
      <c r="A23" s="13">
        <v>15</v>
      </c>
      <c r="B23" s="15" t="s">
        <v>60</v>
      </c>
      <c r="C23" s="20">
        <v>0</v>
      </c>
      <c r="D23" s="20">
        <v>0</v>
      </c>
      <c r="E23" s="20">
        <v>0</v>
      </c>
      <c r="F23" s="17">
        <v>25.09</v>
      </c>
      <c r="G23" s="17">
        <v>0</v>
      </c>
      <c r="H23" s="17">
        <v>0</v>
      </c>
      <c r="I23" s="17">
        <f t="shared" si="0"/>
        <v>25.09</v>
      </c>
      <c r="J23" s="17">
        <f t="shared" si="1"/>
        <v>0</v>
      </c>
      <c r="K23" s="17">
        <f t="shared" si="2"/>
        <v>0</v>
      </c>
      <c r="L23" s="18">
        <f t="shared" si="3"/>
        <v>25.09</v>
      </c>
      <c r="N23" s="8"/>
    </row>
    <row r="24" spans="1:14" s="6" customFormat="1" ht="13.5" customHeight="1">
      <c r="A24" s="13">
        <v>17</v>
      </c>
      <c r="B24" s="15" t="s">
        <v>13</v>
      </c>
      <c r="C24" s="16">
        <v>0</v>
      </c>
      <c r="D24" s="16">
        <v>0</v>
      </c>
      <c r="E24" s="16">
        <v>1475469.2908000003</v>
      </c>
      <c r="F24" s="17">
        <v>0</v>
      </c>
      <c r="G24" s="17">
        <v>0</v>
      </c>
      <c r="H24" s="17">
        <v>1002225.689</v>
      </c>
      <c r="I24" s="17">
        <f t="shared" si="0"/>
        <v>0</v>
      </c>
      <c r="J24" s="17">
        <f t="shared" si="1"/>
        <v>0</v>
      </c>
      <c r="K24" s="17">
        <f t="shared" si="2"/>
        <v>2477694.9798000003</v>
      </c>
      <c r="L24" s="18">
        <f t="shared" si="3"/>
        <v>2477694.9798000003</v>
      </c>
      <c r="N24" s="8"/>
    </row>
    <row r="25" spans="1:14" s="6" customFormat="1" ht="13.5" customHeight="1">
      <c r="A25" s="13">
        <v>18</v>
      </c>
      <c r="B25" s="15" t="s">
        <v>64</v>
      </c>
      <c r="C25" s="16">
        <v>0</v>
      </c>
      <c r="D25" s="16">
        <v>0</v>
      </c>
      <c r="E25" s="16">
        <v>0</v>
      </c>
      <c r="F25" s="17">
        <v>0</v>
      </c>
      <c r="G25" s="17">
        <v>10850</v>
      </c>
      <c r="H25" s="17">
        <v>8390</v>
      </c>
      <c r="I25" s="17">
        <f t="shared" si="0"/>
        <v>0</v>
      </c>
      <c r="J25" s="17">
        <f t="shared" si="1"/>
        <v>10850</v>
      </c>
      <c r="K25" s="17">
        <f t="shared" si="2"/>
        <v>8390</v>
      </c>
      <c r="L25" s="18">
        <f t="shared" si="3"/>
        <v>19240</v>
      </c>
      <c r="N25" s="8"/>
    </row>
    <row r="26" spans="1:14" s="6" customFormat="1" ht="13.5" customHeight="1">
      <c r="A26" s="13">
        <v>19</v>
      </c>
      <c r="B26" s="15" t="s">
        <v>14</v>
      </c>
      <c r="C26" s="16">
        <v>116691.11457999999</v>
      </c>
      <c r="D26" s="16">
        <v>0</v>
      </c>
      <c r="E26" s="16">
        <v>49000</v>
      </c>
      <c r="F26" s="16">
        <v>42230.04</v>
      </c>
      <c r="G26" s="16">
        <v>83.6</v>
      </c>
      <c r="H26" s="16">
        <v>0</v>
      </c>
      <c r="I26" s="16">
        <f t="shared" si="0"/>
        <v>158921.15458</v>
      </c>
      <c r="J26" s="16">
        <f t="shared" si="1"/>
        <v>83.6</v>
      </c>
      <c r="K26" s="16">
        <f t="shared" si="2"/>
        <v>49000</v>
      </c>
      <c r="L26" s="19">
        <f t="shared" si="3"/>
        <v>208004.75458000001</v>
      </c>
      <c r="N26" s="8"/>
    </row>
    <row r="27" spans="1:14" s="6" customFormat="1" ht="13.5" customHeight="1">
      <c r="A27" s="13">
        <v>20</v>
      </c>
      <c r="B27" s="15" t="s">
        <v>15</v>
      </c>
      <c r="C27" s="16">
        <v>38341.1</v>
      </c>
      <c r="D27" s="16">
        <v>0</v>
      </c>
      <c r="E27" s="16">
        <v>653045</v>
      </c>
      <c r="F27" s="17">
        <v>255518.71000000005</v>
      </c>
      <c r="G27" s="17">
        <v>51856</v>
      </c>
      <c r="H27" s="17">
        <v>66148.591</v>
      </c>
      <c r="I27" s="17">
        <f t="shared" si="0"/>
        <v>293859.81000000006</v>
      </c>
      <c r="J27" s="17">
        <f t="shared" si="1"/>
        <v>51856</v>
      </c>
      <c r="K27" s="17">
        <f t="shared" si="2"/>
        <v>719193.59100000001</v>
      </c>
      <c r="L27" s="18">
        <f t="shared" si="3"/>
        <v>1064909.4010000001</v>
      </c>
      <c r="N27" s="8"/>
    </row>
    <row r="28" spans="1:14" s="6" customFormat="1" ht="13.5" customHeight="1">
      <c r="A28" s="13">
        <v>21</v>
      </c>
      <c r="B28" s="15" t="s">
        <v>26</v>
      </c>
      <c r="C28" s="16">
        <v>0</v>
      </c>
      <c r="D28" s="16">
        <v>0</v>
      </c>
      <c r="E28" s="16">
        <v>0</v>
      </c>
      <c r="F28" s="17">
        <v>35100</v>
      </c>
      <c r="G28" s="17">
        <v>4000</v>
      </c>
      <c r="H28" s="17">
        <v>0</v>
      </c>
      <c r="I28" s="17">
        <f t="shared" si="0"/>
        <v>35100</v>
      </c>
      <c r="J28" s="17">
        <f t="shared" si="1"/>
        <v>4000</v>
      </c>
      <c r="K28" s="17">
        <f t="shared" si="2"/>
        <v>0</v>
      </c>
      <c r="L28" s="18">
        <f t="shared" si="3"/>
        <v>39100</v>
      </c>
      <c r="N28" s="8"/>
    </row>
    <row r="29" spans="1:14" s="6" customFormat="1" ht="13.5" customHeight="1">
      <c r="A29" s="13">
        <v>22</v>
      </c>
      <c r="B29" s="15" t="s">
        <v>16</v>
      </c>
      <c r="C29" s="16">
        <v>194352</v>
      </c>
      <c r="D29" s="16">
        <v>0</v>
      </c>
      <c r="E29" s="16">
        <v>0</v>
      </c>
      <c r="F29" s="17">
        <v>178111.75599999999</v>
      </c>
      <c r="G29" s="17">
        <v>0</v>
      </c>
      <c r="H29" s="17">
        <v>0</v>
      </c>
      <c r="I29" s="17">
        <f t="shared" si="0"/>
        <v>372463.75599999999</v>
      </c>
      <c r="J29" s="17">
        <f t="shared" si="1"/>
        <v>0</v>
      </c>
      <c r="K29" s="17">
        <f t="shared" si="2"/>
        <v>0</v>
      </c>
      <c r="L29" s="18">
        <f t="shared" si="3"/>
        <v>372463.75599999999</v>
      </c>
      <c r="N29" s="8"/>
    </row>
    <row r="30" spans="1:14" s="6" customFormat="1" ht="13.5" customHeight="1">
      <c r="A30" s="13">
        <v>23</v>
      </c>
      <c r="B30" s="15" t="s">
        <v>23</v>
      </c>
      <c r="C30" s="16">
        <v>230089</v>
      </c>
      <c r="D30" s="16">
        <v>69424</v>
      </c>
      <c r="E30" s="16">
        <v>3603993.5440000002</v>
      </c>
      <c r="F30" s="17">
        <v>186300</v>
      </c>
      <c r="G30" s="17">
        <v>117910</v>
      </c>
      <c r="H30" s="17">
        <v>1172621.9098</v>
      </c>
      <c r="I30" s="17">
        <f t="shared" si="0"/>
        <v>416389</v>
      </c>
      <c r="J30" s="17">
        <f t="shared" si="1"/>
        <v>187334</v>
      </c>
      <c r="K30" s="17">
        <f t="shared" si="2"/>
        <v>4776615.4538000003</v>
      </c>
      <c r="L30" s="18">
        <f>SUM(I30:K30)</f>
        <v>5380338.4538000003</v>
      </c>
      <c r="N30" s="8"/>
    </row>
    <row r="31" spans="1:14" s="6" customFormat="1" ht="13.5" customHeight="1">
      <c r="A31" s="13">
        <v>24</v>
      </c>
      <c r="B31" s="15" t="s">
        <v>17</v>
      </c>
      <c r="C31" s="16">
        <v>9716.7999999999993</v>
      </c>
      <c r="D31" s="16">
        <v>68</v>
      </c>
      <c r="E31" s="16">
        <v>1000172.813</v>
      </c>
      <c r="F31" s="17">
        <v>55292.1</v>
      </c>
      <c r="G31" s="17">
        <v>171197</v>
      </c>
      <c r="H31" s="17">
        <v>1723392.6429999999</v>
      </c>
      <c r="I31" s="17">
        <f t="shared" si="0"/>
        <v>65008.899999999994</v>
      </c>
      <c r="J31" s="17">
        <f t="shared" si="1"/>
        <v>171265</v>
      </c>
      <c r="K31" s="17">
        <f t="shared" si="2"/>
        <v>2723565.4559999998</v>
      </c>
      <c r="L31" s="18">
        <f t="shared" si="3"/>
        <v>2959839.3559999997</v>
      </c>
      <c r="N31" s="8"/>
    </row>
    <row r="32" spans="1:14" s="6" customFormat="1" ht="13.5" customHeight="1">
      <c r="A32" s="13">
        <v>25</v>
      </c>
      <c r="B32" s="15" t="s">
        <v>24</v>
      </c>
      <c r="C32" s="16">
        <v>0</v>
      </c>
      <c r="D32" s="16">
        <v>0</v>
      </c>
      <c r="E32" s="16">
        <v>10992.291999999999</v>
      </c>
      <c r="F32" s="17">
        <v>15392.9</v>
      </c>
      <c r="G32" s="17">
        <v>0</v>
      </c>
      <c r="H32" s="17">
        <v>62580</v>
      </c>
      <c r="I32" s="17">
        <f t="shared" si="0"/>
        <v>15392.9</v>
      </c>
      <c r="J32" s="17">
        <f t="shared" si="1"/>
        <v>0</v>
      </c>
      <c r="K32" s="16">
        <f t="shared" si="2"/>
        <v>73572.292000000001</v>
      </c>
      <c r="L32" s="18">
        <f t="shared" si="3"/>
        <v>88965.191999999995</v>
      </c>
      <c r="N32" s="8"/>
    </row>
    <row r="33" spans="1:14" s="6" customFormat="1" ht="13.5" customHeight="1">
      <c r="A33" s="13">
        <v>26</v>
      </c>
      <c r="B33" s="15" t="s">
        <v>18</v>
      </c>
      <c r="C33" s="16">
        <v>775597.15100000007</v>
      </c>
      <c r="D33" s="16">
        <v>445713.09799999994</v>
      </c>
      <c r="E33" s="16">
        <v>56984.474999999999</v>
      </c>
      <c r="F33" s="17">
        <v>467700.96499999991</v>
      </c>
      <c r="G33" s="17">
        <v>323957.196</v>
      </c>
      <c r="H33" s="17">
        <v>35000.15</v>
      </c>
      <c r="I33" s="17">
        <f t="shared" si="0"/>
        <v>1243298.1159999999</v>
      </c>
      <c r="J33" s="17">
        <f t="shared" si="1"/>
        <v>769670.29399999999</v>
      </c>
      <c r="K33" s="17">
        <f t="shared" si="2"/>
        <v>91984.625</v>
      </c>
      <c r="L33" s="18">
        <f t="shared" si="3"/>
        <v>2104953.0350000001</v>
      </c>
      <c r="N33" s="8"/>
    </row>
    <row r="34" spans="1:14" s="6" customFormat="1" ht="13.5" customHeight="1">
      <c r="A34" s="13">
        <v>27</v>
      </c>
      <c r="B34" s="15" t="s">
        <v>65</v>
      </c>
      <c r="C34" s="16">
        <v>0</v>
      </c>
      <c r="D34" s="16">
        <v>0</v>
      </c>
      <c r="E34" s="16">
        <v>0</v>
      </c>
      <c r="F34" s="17">
        <v>0</v>
      </c>
      <c r="G34" s="17">
        <v>70</v>
      </c>
      <c r="H34" s="17">
        <v>0</v>
      </c>
      <c r="I34" s="17">
        <f t="shared" si="0"/>
        <v>0</v>
      </c>
      <c r="J34" s="17">
        <f t="shared" si="1"/>
        <v>70</v>
      </c>
      <c r="K34" s="17">
        <f t="shared" si="2"/>
        <v>0</v>
      </c>
      <c r="L34" s="18">
        <f t="shared" si="3"/>
        <v>70</v>
      </c>
      <c r="N34" s="8"/>
    </row>
    <row r="35" spans="1:14" s="6" customFormat="1" ht="13.5" customHeight="1">
      <c r="A35" s="13">
        <v>28</v>
      </c>
      <c r="B35" s="15" t="s">
        <v>59</v>
      </c>
      <c r="C35" s="16">
        <v>0</v>
      </c>
      <c r="D35" s="16">
        <v>0</v>
      </c>
      <c r="E35" s="16">
        <v>0</v>
      </c>
      <c r="F35" s="17">
        <v>70</v>
      </c>
      <c r="G35" s="17">
        <v>0</v>
      </c>
      <c r="H35" s="17">
        <v>10.5</v>
      </c>
      <c r="I35" s="17">
        <f t="shared" si="0"/>
        <v>70</v>
      </c>
      <c r="J35" s="17">
        <f t="shared" si="1"/>
        <v>0</v>
      </c>
      <c r="K35" s="17">
        <f t="shared" si="2"/>
        <v>10.5</v>
      </c>
      <c r="L35" s="18">
        <f t="shared" si="3"/>
        <v>80.5</v>
      </c>
      <c r="N35" s="8"/>
    </row>
    <row r="36" spans="1:14" s="6" customFormat="1" ht="13.5" customHeight="1">
      <c r="A36" s="13">
        <v>29</v>
      </c>
      <c r="B36" s="15" t="s">
        <v>39</v>
      </c>
      <c r="C36" s="16">
        <v>81011.5</v>
      </c>
      <c r="D36" s="16">
        <v>407</v>
      </c>
      <c r="E36" s="16">
        <v>37.799999999999997</v>
      </c>
      <c r="F36" s="17">
        <v>166241.17000000001</v>
      </c>
      <c r="G36" s="17">
        <v>1522</v>
      </c>
      <c r="H36" s="17">
        <v>1807556.8730000001</v>
      </c>
      <c r="I36" s="17">
        <f t="shared" si="0"/>
        <v>247252.67</v>
      </c>
      <c r="J36" s="17">
        <f t="shared" si="1"/>
        <v>1929</v>
      </c>
      <c r="K36" s="17">
        <f t="shared" si="2"/>
        <v>1807594.6730000002</v>
      </c>
      <c r="L36" s="18">
        <f t="shared" si="3"/>
        <v>2056776.3430000001</v>
      </c>
      <c r="N36" s="8"/>
    </row>
    <row r="37" spans="1:14" s="6" customFormat="1" ht="13.5" customHeight="1">
      <c r="A37" s="13">
        <v>30</v>
      </c>
      <c r="B37" s="15" t="s">
        <v>51</v>
      </c>
      <c r="C37" s="16">
        <v>34656</v>
      </c>
      <c r="D37" s="16">
        <v>632.5</v>
      </c>
      <c r="E37" s="16">
        <v>0</v>
      </c>
      <c r="F37" s="17">
        <v>67624</v>
      </c>
      <c r="G37" s="17">
        <v>5892</v>
      </c>
      <c r="H37" s="17">
        <v>0</v>
      </c>
      <c r="I37" s="17">
        <f t="shared" si="0"/>
        <v>102280</v>
      </c>
      <c r="J37" s="17">
        <f t="shared" si="1"/>
        <v>6524.5</v>
      </c>
      <c r="K37" s="17">
        <f t="shared" si="2"/>
        <v>0</v>
      </c>
      <c r="L37" s="18">
        <f t="shared" si="3"/>
        <v>108804.5</v>
      </c>
      <c r="N37" s="8"/>
    </row>
    <row r="38" spans="1:14" s="6" customFormat="1" ht="13.5" customHeight="1">
      <c r="A38" s="13">
        <v>31</v>
      </c>
      <c r="B38" s="21" t="s">
        <v>29</v>
      </c>
      <c r="C38" s="16">
        <v>44493.459000000053</v>
      </c>
      <c r="D38" s="16">
        <v>76</v>
      </c>
      <c r="E38" s="16">
        <v>0</v>
      </c>
      <c r="F38" s="17">
        <v>0</v>
      </c>
      <c r="G38" s="17">
        <v>620</v>
      </c>
      <c r="H38" s="17">
        <v>148.52500000000001</v>
      </c>
      <c r="I38" s="17">
        <f t="shared" ref="I38:K39" si="4">C38+F38</f>
        <v>44493.459000000053</v>
      </c>
      <c r="J38" s="17">
        <f t="shared" si="4"/>
        <v>696</v>
      </c>
      <c r="K38" s="17">
        <f t="shared" si="4"/>
        <v>148.52500000000001</v>
      </c>
      <c r="L38" s="18">
        <f>SUM(I38:K38)</f>
        <v>45337.984000000055</v>
      </c>
      <c r="N38" s="8"/>
    </row>
    <row r="39" spans="1:14" s="6" customFormat="1" ht="13.5" customHeight="1">
      <c r="A39" s="13">
        <v>32</v>
      </c>
      <c r="B39" s="21" t="s">
        <v>31</v>
      </c>
      <c r="C39" s="16">
        <v>75</v>
      </c>
      <c r="D39" s="16">
        <v>0</v>
      </c>
      <c r="E39" s="16">
        <v>0</v>
      </c>
      <c r="F39" s="17">
        <v>5</v>
      </c>
      <c r="G39" s="17">
        <v>1014</v>
      </c>
      <c r="H39" s="17">
        <v>25</v>
      </c>
      <c r="I39" s="17">
        <f t="shared" si="4"/>
        <v>80</v>
      </c>
      <c r="J39" s="17">
        <f t="shared" si="4"/>
        <v>1014</v>
      </c>
      <c r="K39" s="17">
        <f t="shared" si="4"/>
        <v>25</v>
      </c>
      <c r="L39" s="18">
        <f>SUM(I39:K39)</f>
        <v>1119</v>
      </c>
      <c r="N39" s="8"/>
    </row>
    <row r="40" spans="1:14" s="6" customFormat="1" ht="13.5" customHeight="1">
      <c r="A40" s="13">
        <v>33</v>
      </c>
      <c r="B40" s="21" t="s">
        <v>30</v>
      </c>
      <c r="C40" s="16">
        <v>5</v>
      </c>
      <c r="D40" s="16">
        <v>202</v>
      </c>
      <c r="E40" s="16">
        <v>75</v>
      </c>
      <c r="F40" s="17">
        <v>428</v>
      </c>
      <c r="G40" s="17">
        <v>906</v>
      </c>
      <c r="H40" s="17">
        <v>587</v>
      </c>
      <c r="I40" s="17">
        <f t="shared" si="0"/>
        <v>433</v>
      </c>
      <c r="J40" s="17">
        <f t="shared" si="1"/>
        <v>1108</v>
      </c>
      <c r="K40" s="17">
        <f t="shared" si="2"/>
        <v>662</v>
      </c>
      <c r="L40" s="18">
        <f t="shared" si="3"/>
        <v>2203</v>
      </c>
      <c r="N40" s="8"/>
    </row>
    <row r="41" spans="1:14" s="6" customFormat="1" ht="13.5" customHeight="1">
      <c r="A41" s="13">
        <v>34</v>
      </c>
      <c r="B41" s="15" t="s">
        <v>28</v>
      </c>
      <c r="C41" s="16">
        <v>2339</v>
      </c>
      <c r="D41" s="16">
        <v>350</v>
      </c>
      <c r="E41" s="16">
        <v>610.29999999999995</v>
      </c>
      <c r="F41" s="17">
        <v>0</v>
      </c>
      <c r="G41" s="17">
        <v>1450</v>
      </c>
      <c r="H41" s="17">
        <v>97.8</v>
      </c>
      <c r="I41" s="16">
        <f t="shared" si="0"/>
        <v>2339</v>
      </c>
      <c r="J41" s="16">
        <f t="shared" si="1"/>
        <v>1800</v>
      </c>
      <c r="K41" s="16">
        <f t="shared" si="2"/>
        <v>708.09999999999991</v>
      </c>
      <c r="L41" s="19">
        <f t="shared" si="3"/>
        <v>4847.1000000000004</v>
      </c>
      <c r="N41" s="8"/>
    </row>
    <row r="42" spans="1:14" s="6" customFormat="1" ht="13.5" customHeight="1">
      <c r="A42" s="13">
        <v>35</v>
      </c>
      <c r="B42" s="15" t="s">
        <v>35</v>
      </c>
      <c r="C42" s="16">
        <v>24164.5</v>
      </c>
      <c r="D42" s="16">
        <v>314</v>
      </c>
      <c r="E42" s="16">
        <v>0</v>
      </c>
      <c r="F42" s="17">
        <v>23803</v>
      </c>
      <c r="G42" s="17">
        <v>160</v>
      </c>
      <c r="H42" s="17">
        <v>0</v>
      </c>
      <c r="I42" s="17">
        <f t="shared" si="0"/>
        <v>47967.5</v>
      </c>
      <c r="J42" s="17">
        <f t="shared" si="1"/>
        <v>474</v>
      </c>
      <c r="K42" s="17">
        <f t="shared" si="2"/>
        <v>0</v>
      </c>
      <c r="L42" s="18">
        <f t="shared" si="3"/>
        <v>48441.5</v>
      </c>
      <c r="N42" s="8"/>
    </row>
    <row r="43" spans="1:14" s="6" customFormat="1" ht="13.5" customHeight="1">
      <c r="A43" s="13">
        <v>36</v>
      </c>
      <c r="B43" s="15" t="s">
        <v>42</v>
      </c>
      <c r="C43" s="22">
        <v>57365</v>
      </c>
      <c r="D43" s="16">
        <v>0</v>
      </c>
      <c r="E43" s="16">
        <v>0</v>
      </c>
      <c r="F43" s="17">
        <v>34656</v>
      </c>
      <c r="G43" s="17">
        <v>506</v>
      </c>
      <c r="H43" s="17">
        <v>0</v>
      </c>
      <c r="I43" s="17">
        <f t="shared" si="0"/>
        <v>92021</v>
      </c>
      <c r="J43" s="17">
        <f t="shared" si="1"/>
        <v>506</v>
      </c>
      <c r="K43" s="17">
        <f t="shared" si="2"/>
        <v>0</v>
      </c>
      <c r="L43" s="18">
        <f t="shared" si="3"/>
        <v>92527</v>
      </c>
      <c r="N43" s="8"/>
    </row>
    <row r="44" spans="1:14" s="6" customFormat="1" ht="13.5" customHeight="1">
      <c r="A44" s="13">
        <v>37</v>
      </c>
      <c r="B44" s="15" t="s">
        <v>41</v>
      </c>
      <c r="C44" s="16">
        <v>15334.369999999999</v>
      </c>
      <c r="D44" s="16">
        <v>15695</v>
      </c>
      <c r="E44" s="16">
        <v>9335</v>
      </c>
      <c r="F44" s="17">
        <v>13360.170000000002</v>
      </c>
      <c r="G44" s="17">
        <v>17143.599999999999</v>
      </c>
      <c r="H44" s="17">
        <v>8641.2999999999993</v>
      </c>
      <c r="I44" s="17">
        <f t="shared" si="0"/>
        <v>28694.54</v>
      </c>
      <c r="J44" s="17">
        <f t="shared" si="1"/>
        <v>32838.6</v>
      </c>
      <c r="K44" s="17">
        <f t="shared" si="2"/>
        <v>17976.3</v>
      </c>
      <c r="L44" s="18">
        <f t="shared" si="3"/>
        <v>79509.440000000002</v>
      </c>
      <c r="N44" s="8"/>
    </row>
    <row r="45" spans="1:14" s="6" customFormat="1" ht="13.5" customHeight="1">
      <c r="A45" s="13">
        <v>38</v>
      </c>
      <c r="B45" s="15" t="s">
        <v>44</v>
      </c>
      <c r="C45" s="16">
        <v>3126</v>
      </c>
      <c r="D45" s="16">
        <v>240</v>
      </c>
      <c r="E45" s="16">
        <v>72</v>
      </c>
      <c r="F45" s="17">
        <v>2052.5</v>
      </c>
      <c r="G45" s="17">
        <v>2967</v>
      </c>
      <c r="H45" s="17">
        <v>75</v>
      </c>
      <c r="I45" s="17">
        <f t="shared" si="0"/>
        <v>5178.5</v>
      </c>
      <c r="J45" s="17">
        <f t="shared" si="1"/>
        <v>3207</v>
      </c>
      <c r="K45" s="17">
        <f t="shared" si="2"/>
        <v>147</v>
      </c>
      <c r="L45" s="18">
        <f t="shared" si="3"/>
        <v>8532.5</v>
      </c>
      <c r="N45" s="8"/>
    </row>
    <row r="46" spans="1:14" s="6" customFormat="1" ht="13.5" customHeight="1">
      <c r="A46" s="13">
        <v>39</v>
      </c>
      <c r="B46" s="15" t="s">
        <v>66</v>
      </c>
      <c r="C46" s="16">
        <v>4258</v>
      </c>
      <c r="D46" s="16">
        <v>0</v>
      </c>
      <c r="E46" s="16">
        <v>0</v>
      </c>
      <c r="F46" s="17">
        <v>171425.95699999988</v>
      </c>
      <c r="G46" s="17">
        <v>3091</v>
      </c>
      <c r="H46" s="17">
        <v>98</v>
      </c>
      <c r="I46" s="17">
        <f t="shared" si="0"/>
        <v>175683.95699999988</v>
      </c>
      <c r="J46" s="17">
        <f t="shared" si="1"/>
        <v>3091</v>
      </c>
      <c r="K46" s="17">
        <f t="shared" si="2"/>
        <v>98</v>
      </c>
      <c r="L46" s="18">
        <f t="shared" si="3"/>
        <v>178872.95699999988</v>
      </c>
      <c r="N46" s="8"/>
    </row>
    <row r="47" spans="1:14" s="6" customFormat="1" ht="13.5" customHeight="1">
      <c r="A47" s="13">
        <v>40</v>
      </c>
      <c r="B47" s="15" t="s">
        <v>55</v>
      </c>
      <c r="C47" s="16">
        <v>124531</v>
      </c>
      <c r="D47" s="16">
        <v>22882.9</v>
      </c>
      <c r="E47" s="16">
        <v>1439.9</v>
      </c>
      <c r="F47" s="17">
        <v>123194</v>
      </c>
      <c r="G47" s="17">
        <v>18251.121999999999</v>
      </c>
      <c r="H47" s="17">
        <v>606.9</v>
      </c>
      <c r="I47" s="17">
        <f t="shared" si="0"/>
        <v>247725</v>
      </c>
      <c r="J47" s="17">
        <f t="shared" si="1"/>
        <v>41134.021999999997</v>
      </c>
      <c r="K47" s="17">
        <f t="shared" si="2"/>
        <v>2046.8000000000002</v>
      </c>
      <c r="L47" s="18">
        <f t="shared" si="3"/>
        <v>290905.82199999999</v>
      </c>
      <c r="N47" s="8"/>
    </row>
    <row r="48" spans="1:14" s="6" customFormat="1" ht="13.5" customHeight="1">
      <c r="A48" s="13">
        <v>41</v>
      </c>
      <c r="B48" s="15" t="s">
        <v>63</v>
      </c>
      <c r="C48" s="16">
        <v>0</v>
      </c>
      <c r="D48" s="16">
        <v>0</v>
      </c>
      <c r="E48" s="16">
        <v>0</v>
      </c>
      <c r="F48" s="17">
        <v>220</v>
      </c>
      <c r="G48" s="17">
        <v>3186</v>
      </c>
      <c r="H48" s="17">
        <v>515</v>
      </c>
      <c r="I48" s="17">
        <f t="shared" si="0"/>
        <v>220</v>
      </c>
      <c r="J48" s="17">
        <f t="shared" si="1"/>
        <v>3186</v>
      </c>
      <c r="K48" s="17">
        <f t="shared" si="2"/>
        <v>515</v>
      </c>
      <c r="L48" s="18">
        <f t="shared" si="3"/>
        <v>3921</v>
      </c>
      <c r="N48" s="8"/>
    </row>
    <row r="49" spans="1:14" s="6" customFormat="1" ht="13.5" customHeight="1">
      <c r="A49" s="13">
        <v>42</v>
      </c>
      <c r="B49" s="15" t="s">
        <v>48</v>
      </c>
      <c r="C49" s="16">
        <v>16692</v>
      </c>
      <c r="D49" s="16">
        <v>340</v>
      </c>
      <c r="E49" s="16">
        <v>0</v>
      </c>
      <c r="F49" s="17">
        <v>14534</v>
      </c>
      <c r="G49" s="17">
        <v>1087</v>
      </c>
      <c r="H49" s="17">
        <v>1124</v>
      </c>
      <c r="I49" s="17">
        <f t="shared" si="0"/>
        <v>31226</v>
      </c>
      <c r="J49" s="17">
        <f t="shared" si="1"/>
        <v>1427</v>
      </c>
      <c r="K49" s="17">
        <f t="shared" si="2"/>
        <v>1124</v>
      </c>
      <c r="L49" s="18">
        <f t="shared" si="3"/>
        <v>33777</v>
      </c>
      <c r="N49" s="8"/>
    </row>
    <row r="50" spans="1:14" s="6" customFormat="1" ht="13.5" customHeight="1">
      <c r="A50" s="13">
        <v>43</v>
      </c>
      <c r="B50" s="15" t="s">
        <v>45</v>
      </c>
      <c r="C50" s="16">
        <v>14014</v>
      </c>
      <c r="D50" s="16">
        <v>0</v>
      </c>
      <c r="E50" s="16">
        <v>18</v>
      </c>
      <c r="F50" s="17">
        <v>17704</v>
      </c>
      <c r="G50" s="17">
        <v>55</v>
      </c>
      <c r="H50" s="17">
        <v>0</v>
      </c>
      <c r="I50" s="17">
        <f t="shared" si="0"/>
        <v>31718</v>
      </c>
      <c r="J50" s="17">
        <f t="shared" si="1"/>
        <v>55</v>
      </c>
      <c r="K50" s="17">
        <f t="shared" si="2"/>
        <v>18</v>
      </c>
      <c r="L50" s="18">
        <f t="shared" si="3"/>
        <v>31791</v>
      </c>
      <c r="N50" s="8"/>
    </row>
    <row r="51" spans="1:14" s="6" customFormat="1" ht="13.5" customHeight="1">
      <c r="A51" s="13">
        <v>44</v>
      </c>
      <c r="B51" s="15" t="s">
        <v>53</v>
      </c>
      <c r="C51" s="16">
        <v>4451</v>
      </c>
      <c r="D51" s="16">
        <v>0</v>
      </c>
      <c r="E51" s="16">
        <v>0</v>
      </c>
      <c r="F51" s="17">
        <v>4750.7209999999995</v>
      </c>
      <c r="G51" s="17">
        <v>22</v>
      </c>
      <c r="H51" s="17">
        <v>0</v>
      </c>
      <c r="I51" s="17">
        <f t="shared" si="0"/>
        <v>9201.7209999999995</v>
      </c>
      <c r="J51" s="17">
        <f t="shared" si="1"/>
        <v>22</v>
      </c>
      <c r="K51" s="17">
        <f t="shared" si="2"/>
        <v>0</v>
      </c>
      <c r="L51" s="18">
        <f t="shared" si="3"/>
        <v>9223.7209999999995</v>
      </c>
      <c r="N51" s="8"/>
    </row>
    <row r="52" spans="1:14" s="6" customFormat="1" ht="13.5" customHeight="1">
      <c r="A52" s="13">
        <v>45</v>
      </c>
      <c r="B52" s="15" t="s">
        <v>19</v>
      </c>
      <c r="C52" s="16">
        <v>138874.99100000001</v>
      </c>
      <c r="D52" s="16">
        <v>47956</v>
      </c>
      <c r="E52" s="16">
        <v>0</v>
      </c>
      <c r="F52" s="17">
        <v>195894.878</v>
      </c>
      <c r="G52" s="17">
        <v>1422</v>
      </c>
      <c r="H52" s="17">
        <v>106320.402</v>
      </c>
      <c r="I52" s="17">
        <f t="shared" si="0"/>
        <v>334769.86900000001</v>
      </c>
      <c r="J52" s="17">
        <f t="shared" si="1"/>
        <v>49378</v>
      </c>
      <c r="K52" s="17">
        <f t="shared" si="2"/>
        <v>106320.402</v>
      </c>
      <c r="L52" s="18">
        <f t="shared" si="3"/>
        <v>490468.27100000001</v>
      </c>
      <c r="N52" s="8"/>
    </row>
    <row r="53" spans="1:14" s="6" customFormat="1" ht="13.5" customHeight="1">
      <c r="A53" s="13">
        <v>46</v>
      </c>
      <c r="B53" s="15" t="s">
        <v>57</v>
      </c>
      <c r="C53" s="22">
        <v>0</v>
      </c>
      <c r="D53" s="16">
        <v>0</v>
      </c>
      <c r="E53" s="16">
        <v>0</v>
      </c>
      <c r="F53" s="17">
        <v>0</v>
      </c>
      <c r="G53" s="17">
        <v>914.17</v>
      </c>
      <c r="H53" s="17">
        <v>0</v>
      </c>
      <c r="I53" s="17">
        <f t="shared" si="0"/>
        <v>0</v>
      </c>
      <c r="J53" s="17">
        <f t="shared" si="1"/>
        <v>914.17</v>
      </c>
      <c r="K53" s="17">
        <f t="shared" si="2"/>
        <v>0</v>
      </c>
      <c r="L53" s="18">
        <f t="shared" si="3"/>
        <v>914.17</v>
      </c>
      <c r="N53" s="8"/>
    </row>
    <row r="54" spans="1:14" s="6" customFormat="1" ht="13.5" customHeight="1">
      <c r="A54" s="13">
        <v>47</v>
      </c>
      <c r="B54" s="15" t="s">
        <v>33</v>
      </c>
      <c r="C54" s="16">
        <v>0</v>
      </c>
      <c r="D54" s="16">
        <v>0</v>
      </c>
      <c r="E54" s="16">
        <v>70402.895000000004</v>
      </c>
      <c r="F54" s="17">
        <v>0</v>
      </c>
      <c r="G54" s="17">
        <v>0</v>
      </c>
      <c r="H54" s="17">
        <v>58155.5</v>
      </c>
      <c r="I54" s="17">
        <f t="shared" si="0"/>
        <v>0</v>
      </c>
      <c r="J54" s="17">
        <f t="shared" si="1"/>
        <v>0</v>
      </c>
      <c r="K54" s="17">
        <f t="shared" si="2"/>
        <v>128558.395</v>
      </c>
      <c r="L54" s="18">
        <f t="shared" si="3"/>
        <v>128558.395</v>
      </c>
      <c r="N54" s="8"/>
    </row>
    <row r="55" spans="1:14" s="6" customFormat="1" ht="13.5" customHeight="1">
      <c r="A55" s="13">
        <v>48</v>
      </c>
      <c r="B55" s="15" t="s">
        <v>37</v>
      </c>
      <c r="C55" s="16">
        <v>0</v>
      </c>
      <c r="D55" s="16">
        <v>114197</v>
      </c>
      <c r="E55" s="16">
        <v>0</v>
      </c>
      <c r="F55" s="17">
        <v>0</v>
      </c>
      <c r="G55" s="17">
        <v>0</v>
      </c>
      <c r="H55" s="17">
        <v>0</v>
      </c>
      <c r="I55" s="17">
        <f t="shared" si="0"/>
        <v>0</v>
      </c>
      <c r="J55" s="17">
        <f t="shared" si="1"/>
        <v>114197</v>
      </c>
      <c r="K55" s="17">
        <f t="shared" si="2"/>
        <v>0</v>
      </c>
      <c r="L55" s="18">
        <f t="shared" si="3"/>
        <v>114197</v>
      </c>
      <c r="N55" s="8"/>
    </row>
    <row r="56" spans="1:14" s="6" customFormat="1" ht="13.5" customHeight="1">
      <c r="A56" s="13">
        <v>49</v>
      </c>
      <c r="B56" s="15" t="s">
        <v>20</v>
      </c>
      <c r="C56" s="16">
        <v>3122</v>
      </c>
      <c r="D56" s="16">
        <v>3596</v>
      </c>
      <c r="E56" s="16">
        <v>0</v>
      </c>
      <c r="F56" s="17">
        <v>84246.500000000029</v>
      </c>
      <c r="G56" s="17">
        <v>92207.55</v>
      </c>
      <c r="H56" s="17">
        <v>0</v>
      </c>
      <c r="I56" s="17">
        <f t="shared" si="0"/>
        <v>87368.500000000029</v>
      </c>
      <c r="J56" s="17">
        <f t="shared" si="1"/>
        <v>95803.55</v>
      </c>
      <c r="K56" s="17">
        <f t="shared" si="2"/>
        <v>0</v>
      </c>
      <c r="L56" s="18">
        <f t="shared" si="3"/>
        <v>183172.05000000005</v>
      </c>
      <c r="N56" s="8"/>
    </row>
    <row r="57" spans="1:14" s="6" customFormat="1" ht="13.5" customHeight="1">
      <c r="A57" s="13">
        <v>50</v>
      </c>
      <c r="B57" s="15" t="s">
        <v>21</v>
      </c>
      <c r="C57" s="16">
        <v>207878.36</v>
      </c>
      <c r="D57" s="16">
        <v>4840.75</v>
      </c>
      <c r="E57" s="16">
        <v>330897.80000000005</v>
      </c>
      <c r="F57" s="17">
        <v>48907.7</v>
      </c>
      <c r="G57" s="17">
        <v>2705</v>
      </c>
      <c r="H57" s="17">
        <v>104488</v>
      </c>
      <c r="I57" s="17">
        <f t="shared" si="0"/>
        <v>256786.06</v>
      </c>
      <c r="J57" s="17">
        <f t="shared" si="1"/>
        <v>7545.75</v>
      </c>
      <c r="K57" s="17">
        <f t="shared" si="2"/>
        <v>435385.80000000005</v>
      </c>
      <c r="L57" s="18">
        <f t="shared" si="3"/>
        <v>699717.6100000001</v>
      </c>
      <c r="N57" s="8"/>
    </row>
    <row r="58" spans="1:14" s="6" customFormat="1" ht="13.5" customHeight="1">
      <c r="A58" s="13">
        <v>51</v>
      </c>
      <c r="B58" s="15" t="s">
        <v>62</v>
      </c>
      <c r="C58" s="16">
        <v>0</v>
      </c>
      <c r="D58" s="16">
        <v>0</v>
      </c>
      <c r="E58" s="16">
        <v>0</v>
      </c>
      <c r="F58" s="17">
        <v>55</v>
      </c>
      <c r="G58" s="17">
        <v>0</v>
      </c>
      <c r="H58" s="17">
        <v>0</v>
      </c>
      <c r="I58" s="17">
        <f t="shared" si="0"/>
        <v>55</v>
      </c>
      <c r="J58" s="17">
        <f t="shared" si="1"/>
        <v>0</v>
      </c>
      <c r="K58" s="17">
        <f t="shared" si="2"/>
        <v>0</v>
      </c>
      <c r="L58" s="18">
        <f t="shared" si="3"/>
        <v>55</v>
      </c>
      <c r="N58" s="8"/>
    </row>
    <row r="59" spans="1:14" s="6" customFormat="1" ht="13.5" customHeight="1">
      <c r="A59" s="13">
        <v>52</v>
      </c>
      <c r="B59" s="15" t="s">
        <v>36</v>
      </c>
      <c r="C59" s="16">
        <v>0</v>
      </c>
      <c r="D59" s="16">
        <v>0</v>
      </c>
      <c r="E59" s="16">
        <v>0</v>
      </c>
      <c r="F59" s="17">
        <v>0</v>
      </c>
      <c r="G59" s="17">
        <v>0</v>
      </c>
      <c r="H59" s="17">
        <v>73015.565000000002</v>
      </c>
      <c r="I59" s="17">
        <f t="shared" si="0"/>
        <v>0</v>
      </c>
      <c r="J59" s="17">
        <f t="shared" si="1"/>
        <v>0</v>
      </c>
      <c r="K59" s="17">
        <f t="shared" si="2"/>
        <v>73015.565000000002</v>
      </c>
      <c r="L59" s="18">
        <f t="shared" si="3"/>
        <v>73015.565000000002</v>
      </c>
      <c r="N59" s="8"/>
    </row>
    <row r="60" spans="1:14" s="6" customFormat="1" ht="13.5" customHeight="1">
      <c r="A60" s="13">
        <v>53</v>
      </c>
      <c r="B60" s="15" t="s">
        <v>34</v>
      </c>
      <c r="C60" s="16">
        <v>25191</v>
      </c>
      <c r="D60" s="16">
        <v>0</v>
      </c>
      <c r="E60" s="16">
        <v>0</v>
      </c>
      <c r="F60" s="17">
        <v>3237</v>
      </c>
      <c r="G60" s="17">
        <v>42</v>
      </c>
      <c r="H60" s="17">
        <v>0</v>
      </c>
      <c r="I60" s="17">
        <f t="shared" si="0"/>
        <v>28428</v>
      </c>
      <c r="J60" s="17">
        <f t="shared" si="1"/>
        <v>42</v>
      </c>
      <c r="K60" s="17">
        <f t="shared" si="2"/>
        <v>0</v>
      </c>
      <c r="L60" s="18">
        <f t="shared" si="3"/>
        <v>28470</v>
      </c>
      <c r="N60" s="8"/>
    </row>
    <row r="61" spans="1:14" s="7" customFormat="1">
      <c r="A61" s="13">
        <v>54</v>
      </c>
      <c r="B61" s="15" t="s">
        <v>27</v>
      </c>
      <c r="C61" s="16">
        <v>0</v>
      </c>
      <c r="D61" s="16">
        <v>0</v>
      </c>
      <c r="E61" s="16">
        <v>0</v>
      </c>
      <c r="F61" s="17">
        <v>0</v>
      </c>
      <c r="G61" s="17">
        <v>0</v>
      </c>
      <c r="H61" s="17">
        <v>15000</v>
      </c>
      <c r="I61" s="17">
        <f t="shared" si="0"/>
        <v>0</v>
      </c>
      <c r="J61" s="17">
        <f t="shared" si="1"/>
        <v>0</v>
      </c>
      <c r="K61" s="17">
        <f t="shared" si="2"/>
        <v>15000</v>
      </c>
      <c r="L61" s="18">
        <f t="shared" si="3"/>
        <v>15000</v>
      </c>
      <c r="N61" s="8"/>
    </row>
    <row r="62" spans="1:14" s="7" customFormat="1">
      <c r="A62" s="13">
        <v>55</v>
      </c>
      <c r="B62" s="15" t="s">
        <v>56</v>
      </c>
      <c r="C62" s="16">
        <v>48328</v>
      </c>
      <c r="D62" s="16">
        <v>42</v>
      </c>
      <c r="E62" s="16">
        <v>0</v>
      </c>
      <c r="F62" s="17">
        <v>81124</v>
      </c>
      <c r="G62" s="17">
        <v>600</v>
      </c>
      <c r="H62" s="17">
        <v>0</v>
      </c>
      <c r="I62" s="17">
        <f t="shared" si="0"/>
        <v>129452</v>
      </c>
      <c r="J62" s="17">
        <f t="shared" si="1"/>
        <v>642</v>
      </c>
      <c r="K62" s="17">
        <f t="shared" si="2"/>
        <v>0</v>
      </c>
      <c r="L62" s="18">
        <f t="shared" si="3"/>
        <v>130094</v>
      </c>
      <c r="N62" s="8"/>
    </row>
    <row r="63" spans="1:14" s="7" customFormat="1">
      <c r="A63" s="13">
        <v>56</v>
      </c>
      <c r="B63" s="15" t="s">
        <v>54</v>
      </c>
      <c r="C63" s="16">
        <v>12690.2</v>
      </c>
      <c r="D63" s="16">
        <v>0</v>
      </c>
      <c r="E63" s="16">
        <v>2988</v>
      </c>
      <c r="F63" s="17">
        <v>8453.1</v>
      </c>
      <c r="G63" s="17">
        <v>0</v>
      </c>
      <c r="H63" s="17">
        <v>9015.2999999999993</v>
      </c>
      <c r="I63" s="17">
        <f t="shared" si="0"/>
        <v>21143.300000000003</v>
      </c>
      <c r="J63" s="17">
        <f t="shared" si="1"/>
        <v>0</v>
      </c>
      <c r="K63" s="17">
        <f t="shared" si="2"/>
        <v>12003.3</v>
      </c>
      <c r="L63" s="18">
        <f t="shared" si="3"/>
        <v>33146.600000000006</v>
      </c>
      <c r="N63" s="8"/>
    </row>
    <row r="64" spans="1:14" s="6" customFormat="1" ht="12.75">
      <c r="A64" s="13">
        <v>57</v>
      </c>
      <c r="B64" s="15" t="s">
        <v>58</v>
      </c>
      <c r="C64" s="16">
        <v>0</v>
      </c>
      <c r="D64" s="16">
        <v>0</v>
      </c>
      <c r="E64" s="16">
        <v>0</v>
      </c>
      <c r="F64" s="17">
        <v>734</v>
      </c>
      <c r="G64" s="17">
        <v>0</v>
      </c>
      <c r="H64" s="17">
        <v>0</v>
      </c>
      <c r="I64" s="17">
        <f t="shared" si="0"/>
        <v>734</v>
      </c>
      <c r="J64" s="17">
        <f t="shared" si="1"/>
        <v>0</v>
      </c>
      <c r="K64" s="17">
        <f t="shared" si="2"/>
        <v>0</v>
      </c>
      <c r="L64" s="18">
        <f t="shared" si="3"/>
        <v>734</v>
      </c>
      <c r="N64" s="8"/>
    </row>
    <row r="65" spans="1:14" s="6" customFormat="1" ht="12.75">
      <c r="A65" s="13">
        <v>58</v>
      </c>
      <c r="B65" s="15" t="s">
        <v>50</v>
      </c>
      <c r="C65" s="16">
        <v>14939</v>
      </c>
      <c r="D65" s="16">
        <v>0</v>
      </c>
      <c r="E65" s="16">
        <v>216.2</v>
      </c>
      <c r="F65" s="17">
        <v>54106.48</v>
      </c>
      <c r="G65" s="17">
        <v>107068.65</v>
      </c>
      <c r="H65" s="17">
        <v>72752.331000000006</v>
      </c>
      <c r="I65" s="17">
        <f t="shared" si="0"/>
        <v>69045.48000000001</v>
      </c>
      <c r="J65" s="17">
        <f t="shared" si="1"/>
        <v>107068.65</v>
      </c>
      <c r="K65" s="17">
        <f t="shared" si="2"/>
        <v>72968.531000000003</v>
      </c>
      <c r="L65" s="18">
        <f t="shared" si="3"/>
        <v>249082.66100000002</v>
      </c>
      <c r="N65" s="8"/>
    </row>
    <row r="66" spans="1:14" ht="12.75">
      <c r="A66" s="13">
        <v>59</v>
      </c>
      <c r="B66" s="15" t="s">
        <v>49</v>
      </c>
      <c r="C66" s="16">
        <v>50754.410000000018</v>
      </c>
      <c r="D66" s="16">
        <v>9195.6</v>
      </c>
      <c r="E66" s="16">
        <v>346024.35299999994</v>
      </c>
      <c r="F66" s="16">
        <v>43558</v>
      </c>
      <c r="G66" s="16">
        <v>11571</v>
      </c>
      <c r="H66" s="16">
        <v>150</v>
      </c>
      <c r="I66" s="17">
        <f t="shared" si="0"/>
        <v>94312.410000000018</v>
      </c>
      <c r="J66" s="17">
        <f t="shared" si="1"/>
        <v>20766.599999999999</v>
      </c>
      <c r="K66" s="17">
        <f t="shared" si="2"/>
        <v>346174.35299999994</v>
      </c>
      <c r="L66" s="18">
        <f t="shared" si="3"/>
        <v>461253.36299999995</v>
      </c>
      <c r="N66" s="8"/>
    </row>
    <row r="67" spans="1:14" ht="12.75">
      <c r="B67" s="23" t="s">
        <v>2</v>
      </c>
      <c r="C67" s="19">
        <f t="shared" ref="C67:L67" si="5">SUM(C9:C66)</f>
        <v>3056335.3245800002</v>
      </c>
      <c r="D67" s="19">
        <f t="shared" si="5"/>
        <v>1089637.888</v>
      </c>
      <c r="E67" s="19">
        <f t="shared" si="5"/>
        <v>8495349.571800001</v>
      </c>
      <c r="F67" s="19">
        <f t="shared" si="5"/>
        <v>3056335.3245799998</v>
      </c>
      <c r="G67" s="19">
        <f t="shared" si="5"/>
        <v>1089637.888</v>
      </c>
      <c r="H67" s="19">
        <f t="shared" si="5"/>
        <v>8495349.5718000028</v>
      </c>
      <c r="I67" s="18">
        <f t="shared" si="5"/>
        <v>6112670.6491599996</v>
      </c>
      <c r="J67" s="18">
        <f t="shared" si="5"/>
        <v>2179275.7760000001</v>
      </c>
      <c r="K67" s="18">
        <f t="shared" si="5"/>
        <v>16990699.143600002</v>
      </c>
      <c r="L67" s="18">
        <f t="shared" si="5"/>
        <v>25282645.568760011</v>
      </c>
    </row>
    <row r="68" spans="1:14">
      <c r="C68" s="9"/>
      <c r="D68" s="9"/>
      <c r="E68" s="9"/>
      <c r="F68" s="9"/>
      <c r="G68" s="9"/>
      <c r="H68" s="9"/>
    </row>
    <row r="69" spans="1:14" ht="15.75" customHeight="1">
      <c r="B69" s="214" t="s">
        <v>69</v>
      </c>
      <c r="C69" s="214"/>
      <c r="D69" s="214"/>
      <c r="E69" s="214"/>
      <c r="F69" s="214"/>
      <c r="G69" s="214"/>
      <c r="H69" s="214"/>
      <c r="I69" s="214"/>
      <c r="J69" s="214"/>
      <c r="K69" s="214"/>
      <c r="L69" s="214"/>
    </row>
    <row r="70" spans="1:14" s="25" customFormat="1" ht="25.5" customHeight="1">
      <c r="A70" s="24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</row>
  </sheetData>
  <mergeCells count="8">
    <mergeCell ref="B69:L70"/>
    <mergeCell ref="B1:L1"/>
    <mergeCell ref="C7:E7"/>
    <mergeCell ref="F7:H7"/>
    <mergeCell ref="I7:K7"/>
    <mergeCell ref="B7:B8"/>
    <mergeCell ref="L7:L8"/>
    <mergeCell ref="B3:L4"/>
  </mergeCells>
  <phoneticPr fontId="0" type="noConversion"/>
  <printOptions horizontalCentered="1" gridLines="1" gridLinesSet="0"/>
  <pageMargins left="0.51181102362204722" right="0.39370078740157483" top="0.59055118110236227" bottom="0.39370078740157483" header="0" footer="0"/>
  <pageSetup scale="95" firstPageNumber="32" orientation="landscape" useFirstPageNumber="1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zoomScaleNormal="100" workbookViewId="0">
      <selection sqref="A1:XFD1"/>
    </sheetView>
  </sheetViews>
  <sheetFormatPr baseColWidth="10" defaultColWidth="10.85546875" defaultRowHeight="14.25"/>
  <cols>
    <col min="1" max="2" width="2.42578125" style="160" customWidth="1"/>
    <col min="3" max="3" width="2.42578125" style="161" customWidth="1"/>
    <col min="4" max="4" width="2.42578125" style="160" customWidth="1"/>
    <col min="5" max="17" width="10.85546875" style="162"/>
    <col min="18" max="16384" width="10.85546875" style="160"/>
  </cols>
  <sheetData>
    <row r="1" spans="2:18" ht="15.75">
      <c r="F1" s="232" t="s">
        <v>345</v>
      </c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2:18" ht="23.25">
      <c r="B2" s="160" t="s">
        <v>8</v>
      </c>
      <c r="C2" s="163">
        <v>695095.21900000004</v>
      </c>
      <c r="D2" s="164">
        <f t="shared" ref="D2:D49" si="0">C2/$C$49</f>
        <v>0.11371383457335782</v>
      </c>
      <c r="K2" s="165"/>
      <c r="L2" s="166"/>
    </row>
    <row r="3" spans="2:18" ht="15">
      <c r="B3" s="160" t="s">
        <v>9</v>
      </c>
      <c r="C3" s="163">
        <v>466464.86699999997</v>
      </c>
      <c r="D3" s="164">
        <f t="shared" si="0"/>
        <v>7.6311140215627571E-2</v>
      </c>
    </row>
    <row r="4" spans="2:18" ht="15">
      <c r="B4" s="160" t="s">
        <v>52</v>
      </c>
      <c r="C4" s="163">
        <v>12166</v>
      </c>
      <c r="D4" s="164">
        <f t="shared" si="0"/>
        <v>1.9902920831620209E-3</v>
      </c>
    </row>
    <row r="5" spans="2:18" ht="15">
      <c r="B5" s="160" t="s">
        <v>10</v>
      </c>
      <c r="C5" s="163">
        <v>117752.48258000001</v>
      </c>
      <c r="D5" s="164">
        <f t="shared" si="0"/>
        <v>1.9263672024629936E-2</v>
      </c>
    </row>
    <row r="6" spans="2:18" ht="15">
      <c r="B6" s="160" t="s">
        <v>11</v>
      </c>
      <c r="C6" s="163">
        <v>73922.407999999996</v>
      </c>
      <c r="D6" s="164">
        <f t="shared" si="0"/>
        <v>1.2093307858842087E-2</v>
      </c>
    </row>
    <row r="7" spans="2:18" ht="15">
      <c r="B7" s="160" t="s">
        <v>43</v>
      </c>
      <c r="C7" s="163">
        <v>30000</v>
      </c>
      <c r="D7" s="164">
        <f t="shared" si="0"/>
        <v>4.9078384427799302E-3</v>
      </c>
    </row>
    <row r="8" spans="2:18" ht="14.25" customHeight="1">
      <c r="B8" s="160" t="s">
        <v>40</v>
      </c>
      <c r="C8" s="163">
        <v>6451</v>
      </c>
      <c r="D8" s="164">
        <f t="shared" si="0"/>
        <v>1.0553488598124443E-3</v>
      </c>
    </row>
    <row r="9" spans="2:18" ht="15">
      <c r="B9" s="160" t="s">
        <v>46</v>
      </c>
      <c r="C9" s="163">
        <v>6451</v>
      </c>
      <c r="D9" s="164">
        <f t="shared" si="0"/>
        <v>1.0553488598124443E-3</v>
      </c>
    </row>
    <row r="10" spans="2:18" ht="15">
      <c r="B10" s="160" t="s">
        <v>61</v>
      </c>
      <c r="C10" s="163">
        <v>179.5</v>
      </c>
      <c r="D10" s="164">
        <f t="shared" si="0"/>
        <v>2.9365233349299913E-5</v>
      </c>
    </row>
    <row r="11" spans="2:18" ht="15">
      <c r="B11" s="160" t="s">
        <v>68</v>
      </c>
      <c r="C11" s="163">
        <v>11485.68</v>
      </c>
      <c r="D11" s="164">
        <f t="shared" si="0"/>
        <v>1.8789953948489529E-3</v>
      </c>
    </row>
    <row r="12" spans="2:18" ht="15">
      <c r="B12" s="160" t="s">
        <v>47</v>
      </c>
      <c r="C12" s="163">
        <v>3564.8</v>
      </c>
      <c r="D12" s="164">
        <f t="shared" si="0"/>
        <v>5.831820826940632E-4</v>
      </c>
    </row>
    <row r="13" spans="2:18" ht="15">
      <c r="B13" s="160" t="s">
        <v>60</v>
      </c>
      <c r="C13" s="163">
        <v>25.09</v>
      </c>
      <c r="D13" s="164">
        <f t="shared" si="0"/>
        <v>4.1045888843116145E-6</v>
      </c>
    </row>
    <row r="14" spans="2:18" ht="15">
      <c r="B14" s="160" t="s">
        <v>14</v>
      </c>
      <c r="C14" s="163">
        <v>158921.15457999997</v>
      </c>
      <c r="D14" s="164">
        <f t="shared" si="0"/>
        <v>2.5998645060623188E-2</v>
      </c>
    </row>
    <row r="15" spans="2:18" ht="15">
      <c r="B15" s="160" t="s">
        <v>15</v>
      </c>
      <c r="C15" s="163">
        <v>293859.81</v>
      </c>
      <c r="D15" s="164">
        <f t="shared" si="0"/>
        <v>4.8073882410200199E-2</v>
      </c>
    </row>
    <row r="16" spans="2:18" ht="15">
      <c r="B16" s="160" t="s">
        <v>26</v>
      </c>
      <c r="C16" s="163">
        <v>35100</v>
      </c>
      <c r="D16" s="164">
        <f t="shared" si="0"/>
        <v>5.7421709780525179E-3</v>
      </c>
    </row>
    <row r="17" spans="2:4" ht="15">
      <c r="B17" s="160" t="s">
        <v>16</v>
      </c>
      <c r="C17" s="163">
        <v>372463.75599999999</v>
      </c>
      <c r="D17" s="164">
        <f t="shared" si="0"/>
        <v>6.0933064674633455E-2</v>
      </c>
    </row>
    <row r="18" spans="2:4" ht="15">
      <c r="B18" s="160" t="s">
        <v>23</v>
      </c>
      <c r="C18" s="163">
        <v>416389</v>
      </c>
      <c r="D18" s="164">
        <f t="shared" si="0"/>
        <v>6.8118998045023069E-2</v>
      </c>
    </row>
    <row r="19" spans="2:4" ht="15">
      <c r="B19" s="160" t="s">
        <v>17</v>
      </c>
      <c r="C19" s="163">
        <v>65008.899999999994</v>
      </c>
      <c r="D19" s="164">
        <f t="shared" si="0"/>
        <v>1.0635105951427871E-2</v>
      </c>
    </row>
    <row r="20" spans="2:4" ht="15">
      <c r="B20" s="160" t="s">
        <v>24</v>
      </c>
      <c r="C20" s="163">
        <v>15392.9</v>
      </c>
      <c r="D20" s="164">
        <f t="shared" si="0"/>
        <v>2.5181955455289059E-3</v>
      </c>
    </row>
    <row r="21" spans="2:4" ht="15">
      <c r="B21" s="160" t="s">
        <v>18</v>
      </c>
      <c r="C21" s="163">
        <v>1243298.1160000002</v>
      </c>
      <c r="D21" s="164">
        <f t="shared" si="0"/>
        <v>0.20339687631802206</v>
      </c>
    </row>
    <row r="22" spans="2:4" ht="15">
      <c r="B22" s="160" t="s">
        <v>59</v>
      </c>
      <c r="C22" s="163">
        <v>70</v>
      </c>
      <c r="D22" s="164">
        <f t="shared" si="0"/>
        <v>1.145162303315317E-5</v>
      </c>
    </row>
    <row r="23" spans="2:4" ht="15">
      <c r="B23" s="160" t="s">
        <v>39</v>
      </c>
      <c r="C23" s="163">
        <v>247252.67</v>
      </c>
      <c r="D23" s="164">
        <f t="shared" si="0"/>
        <v>4.0449205296865999E-2</v>
      </c>
    </row>
    <row r="24" spans="2:4" ht="15">
      <c r="B24" s="160" t="s">
        <v>51</v>
      </c>
      <c r="C24" s="163">
        <v>102280</v>
      </c>
      <c r="D24" s="164">
        <f t="shared" si="0"/>
        <v>1.6732457197584375E-2</v>
      </c>
    </row>
    <row r="25" spans="2:4" ht="15">
      <c r="B25" s="160" t="s">
        <v>29</v>
      </c>
      <c r="C25" s="163">
        <v>44493.458999999981</v>
      </c>
      <c r="D25" s="164">
        <f t="shared" si="0"/>
        <v>7.2788902844150858E-3</v>
      </c>
    </row>
    <row r="26" spans="2:4" ht="15">
      <c r="B26" s="160" t="s">
        <v>31</v>
      </c>
      <c r="C26" s="163">
        <v>80</v>
      </c>
      <c r="D26" s="164">
        <f t="shared" si="0"/>
        <v>1.308756918074648E-5</v>
      </c>
    </row>
    <row r="27" spans="2:4" ht="15">
      <c r="B27" s="160" t="s">
        <v>30</v>
      </c>
      <c r="C27" s="163">
        <v>433</v>
      </c>
      <c r="D27" s="164">
        <f t="shared" si="0"/>
        <v>7.083646819079032E-5</v>
      </c>
    </row>
    <row r="28" spans="2:4" ht="15">
      <c r="B28" s="160" t="s">
        <v>28</v>
      </c>
      <c r="C28" s="163">
        <v>2339</v>
      </c>
      <c r="D28" s="164">
        <f t="shared" si="0"/>
        <v>3.8264780392207519E-4</v>
      </c>
    </row>
    <row r="29" spans="2:4" ht="15">
      <c r="B29" s="160" t="s">
        <v>35</v>
      </c>
      <c r="C29" s="163">
        <v>47967.5</v>
      </c>
      <c r="D29" s="164">
        <f t="shared" si="0"/>
        <v>7.847224683468209E-3</v>
      </c>
    </row>
    <row r="30" spans="2:4" ht="15">
      <c r="B30" s="160" t="s">
        <v>42</v>
      </c>
      <c r="C30" s="163">
        <v>92021</v>
      </c>
      <c r="D30" s="164">
        <f t="shared" si="0"/>
        <v>1.5054140044768398E-2</v>
      </c>
    </row>
    <row r="31" spans="2:4" ht="15">
      <c r="B31" s="160" t="s">
        <v>41</v>
      </c>
      <c r="C31" s="163">
        <v>28694.54</v>
      </c>
      <c r="D31" s="164">
        <f t="shared" si="0"/>
        <v>4.6942722169962137E-3</v>
      </c>
    </row>
    <row r="32" spans="2:4" ht="15">
      <c r="B32" s="160" t="s">
        <v>44</v>
      </c>
      <c r="C32" s="163">
        <v>5178.5</v>
      </c>
      <c r="D32" s="164">
        <f t="shared" si="0"/>
        <v>8.4717471253119552E-4</v>
      </c>
    </row>
    <row r="33" spans="2:5" ht="15">
      <c r="B33" s="160" t="s">
        <v>84</v>
      </c>
      <c r="C33" s="163">
        <v>175683.95700000002</v>
      </c>
      <c r="D33" s="164">
        <f t="shared" si="0"/>
        <v>2.8740949264809877E-2</v>
      </c>
    </row>
    <row r="34" spans="2:5" ht="15">
      <c r="B34" s="160" t="s">
        <v>55</v>
      </c>
      <c r="C34" s="163">
        <v>247725</v>
      </c>
      <c r="D34" s="164">
        <f t="shared" si="0"/>
        <v>4.0526475941255274E-2</v>
      </c>
    </row>
    <row r="35" spans="2:5" ht="15">
      <c r="B35" s="160" t="s">
        <v>63</v>
      </c>
      <c r="C35" s="163">
        <v>220</v>
      </c>
      <c r="D35" s="164">
        <f t="shared" si="0"/>
        <v>3.5990815247052821E-5</v>
      </c>
    </row>
    <row r="36" spans="2:5" ht="15">
      <c r="B36" s="160" t="s">
        <v>48</v>
      </c>
      <c r="C36" s="163">
        <v>31226</v>
      </c>
      <c r="D36" s="164">
        <f t="shared" si="0"/>
        <v>5.10840544047487E-3</v>
      </c>
    </row>
    <row r="37" spans="2:5" ht="15">
      <c r="B37" s="160" t="s">
        <v>45</v>
      </c>
      <c r="C37" s="163">
        <v>31718</v>
      </c>
      <c r="D37" s="164">
        <f t="shared" si="0"/>
        <v>5.1888939909364605E-3</v>
      </c>
    </row>
    <row r="38" spans="2:5" ht="15">
      <c r="B38" s="160" t="s">
        <v>53</v>
      </c>
      <c r="C38" s="163">
        <v>9201.7210000000014</v>
      </c>
      <c r="D38" s="164">
        <f t="shared" si="0"/>
        <v>1.5053520021178462E-3</v>
      </c>
    </row>
    <row r="39" spans="2:5" ht="15">
      <c r="B39" s="160" t="s">
        <v>19</v>
      </c>
      <c r="C39" s="163">
        <v>334769.86900000001</v>
      </c>
      <c r="D39" s="164">
        <f t="shared" si="0"/>
        <v>5.4766547752086704E-2</v>
      </c>
      <c r="E39" s="162" t="s">
        <v>346</v>
      </c>
    </row>
    <row r="40" spans="2:5" ht="15">
      <c r="B40" s="160" t="s">
        <v>20</v>
      </c>
      <c r="C40" s="163">
        <v>87368.499999999985</v>
      </c>
      <c r="D40" s="164">
        <f t="shared" si="0"/>
        <v>1.4293016099600608E-2</v>
      </c>
    </row>
    <row r="41" spans="2:5" ht="15">
      <c r="B41" s="160" t="s">
        <v>21</v>
      </c>
      <c r="C41" s="163">
        <v>256786.06000000003</v>
      </c>
      <c r="D41" s="164">
        <f t="shared" si="0"/>
        <v>4.2008816561266461E-2</v>
      </c>
    </row>
    <row r="42" spans="2:5" ht="15">
      <c r="B42" s="160" t="s">
        <v>62</v>
      </c>
      <c r="C42" s="163">
        <v>55</v>
      </c>
      <c r="D42" s="164">
        <f t="shared" si="0"/>
        <v>8.9977038117632053E-6</v>
      </c>
    </row>
    <row r="43" spans="2:5" ht="15">
      <c r="B43" s="160" t="s">
        <v>34</v>
      </c>
      <c r="C43" s="163">
        <v>28428</v>
      </c>
      <c r="D43" s="164">
        <f t="shared" si="0"/>
        <v>4.6506677083782613E-3</v>
      </c>
    </row>
    <row r="44" spans="2:5" ht="15">
      <c r="B44" s="160" t="s">
        <v>56</v>
      </c>
      <c r="C44" s="163">
        <v>129452</v>
      </c>
      <c r="D44" s="164">
        <f t="shared" si="0"/>
        <v>2.1177650069824916E-2</v>
      </c>
    </row>
    <row r="45" spans="2:5" ht="15">
      <c r="B45" s="160" t="s">
        <v>54</v>
      </c>
      <c r="C45" s="163">
        <v>21143.3</v>
      </c>
      <c r="D45" s="164">
        <f t="shared" si="0"/>
        <v>3.4589300182409628E-3</v>
      </c>
    </row>
    <row r="46" spans="2:5" ht="15">
      <c r="B46" s="160" t="s">
        <v>58</v>
      </c>
      <c r="C46" s="163">
        <v>734</v>
      </c>
      <c r="D46" s="164">
        <f t="shared" si="0"/>
        <v>1.2007844723334894E-4</v>
      </c>
    </row>
    <row r="47" spans="2:5" ht="15">
      <c r="B47" s="160" t="s">
        <v>50</v>
      </c>
      <c r="C47" s="163">
        <v>69045.48</v>
      </c>
      <c r="D47" s="164">
        <f t="shared" si="0"/>
        <v>1.1295468701473093E-2</v>
      </c>
    </row>
    <row r="48" spans="2:5" ht="15">
      <c r="B48" s="160" t="s">
        <v>49</v>
      </c>
      <c r="C48" s="163">
        <v>94312.410000000018</v>
      </c>
      <c r="D48" s="164">
        <f t="shared" si="0"/>
        <v>1.5429002380974079E-2</v>
      </c>
    </row>
    <row r="49" spans="2:4" ht="15">
      <c r="B49" s="167" t="s">
        <v>2</v>
      </c>
      <c r="C49" s="168">
        <f>SUM(C2:C48)</f>
        <v>6112670.6491600005</v>
      </c>
      <c r="D49" s="164">
        <f t="shared" si="0"/>
        <v>1</v>
      </c>
    </row>
  </sheetData>
  <mergeCells count="1">
    <mergeCell ref="F1:R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2"/>
  <sheetViews>
    <sheetView zoomScale="85" zoomScaleNormal="85" workbookViewId="0">
      <selection activeCell="H57" sqref="H57"/>
    </sheetView>
  </sheetViews>
  <sheetFormatPr baseColWidth="10" defaultColWidth="11.42578125" defaultRowHeight="12.75"/>
  <cols>
    <col min="1" max="1" width="4.140625" style="49" customWidth="1"/>
    <col min="2" max="2" width="25.42578125" style="49" customWidth="1"/>
    <col min="3" max="14" width="9.85546875" style="58" bestFit="1" customWidth="1"/>
    <col min="15" max="15" width="11.85546875" style="49" bestFit="1" customWidth="1"/>
    <col min="16" max="16" width="9.140625" style="49" bestFit="1" customWidth="1"/>
    <col min="17" max="17" width="2.140625" style="49" bestFit="1" customWidth="1"/>
    <col min="18" max="18" width="15.28515625" style="49" bestFit="1" customWidth="1"/>
    <col min="19" max="30" width="9.85546875" style="58" bestFit="1" customWidth="1"/>
    <col min="31" max="31" width="12.85546875" style="58" bestFit="1" customWidth="1"/>
    <col min="32" max="32" width="2.85546875" style="49" customWidth="1"/>
    <col min="33" max="16384" width="11.42578125" style="49"/>
  </cols>
  <sheetData>
    <row r="1" spans="2:17">
      <c r="B1" s="71"/>
    </row>
    <row r="2" spans="2:17">
      <c r="B2" s="71"/>
    </row>
    <row r="3" spans="2:17" ht="15.75">
      <c r="B3" s="229" t="s">
        <v>224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2:17" ht="15.75">
      <c r="B4" s="229" t="s">
        <v>67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</row>
    <row r="6" spans="2:17">
      <c r="B6" s="62" t="s">
        <v>216</v>
      </c>
      <c r="C6" s="63" t="s">
        <v>215</v>
      </c>
      <c r="D6" s="63" t="s">
        <v>214</v>
      </c>
      <c r="E6" s="63" t="s">
        <v>213</v>
      </c>
      <c r="F6" s="63" t="s">
        <v>212</v>
      </c>
      <c r="G6" s="63" t="s">
        <v>211</v>
      </c>
      <c r="H6" s="63" t="s">
        <v>210</v>
      </c>
      <c r="I6" s="63" t="s">
        <v>209</v>
      </c>
      <c r="J6" s="63" t="s">
        <v>208</v>
      </c>
      <c r="K6" s="63" t="s">
        <v>207</v>
      </c>
      <c r="L6" s="63" t="s">
        <v>206</v>
      </c>
      <c r="M6" s="63" t="s">
        <v>205</v>
      </c>
      <c r="N6" s="63" t="s">
        <v>204</v>
      </c>
      <c r="O6" s="63" t="s">
        <v>2</v>
      </c>
    </row>
    <row r="7" spans="2:17">
      <c r="B7" s="64" t="s">
        <v>8</v>
      </c>
      <c r="C7" s="65">
        <v>9173</v>
      </c>
      <c r="D7" s="65">
        <v>0</v>
      </c>
      <c r="E7" s="65">
        <v>11000</v>
      </c>
      <c r="F7" s="65">
        <v>0</v>
      </c>
      <c r="G7" s="65">
        <v>16500</v>
      </c>
      <c r="H7" s="65">
        <v>10700</v>
      </c>
      <c r="I7" s="65">
        <v>0</v>
      </c>
      <c r="J7" s="65">
        <v>0</v>
      </c>
      <c r="K7" s="65">
        <v>3503.44</v>
      </c>
      <c r="L7" s="65">
        <v>0</v>
      </c>
      <c r="M7" s="65">
        <v>33050</v>
      </c>
      <c r="N7" s="65">
        <v>0</v>
      </c>
      <c r="O7" s="67">
        <f t="shared" ref="O7:O49" si="0">SUM(C7:N7)</f>
        <v>83926.44</v>
      </c>
      <c r="P7" s="77"/>
    </row>
    <row r="8" spans="2:17">
      <c r="B8" s="64" t="s">
        <v>9</v>
      </c>
      <c r="C8" s="65">
        <v>0</v>
      </c>
      <c r="D8" s="65">
        <v>0</v>
      </c>
      <c r="E8" s="65">
        <v>0</v>
      </c>
      <c r="F8" s="65">
        <v>20</v>
      </c>
      <c r="G8" s="65">
        <v>5500</v>
      </c>
      <c r="H8" s="65">
        <v>500</v>
      </c>
      <c r="I8" s="65">
        <v>700</v>
      </c>
      <c r="J8" s="65">
        <v>1900</v>
      </c>
      <c r="K8" s="65">
        <v>1400</v>
      </c>
      <c r="L8" s="65">
        <v>1078</v>
      </c>
      <c r="M8" s="65">
        <v>1216</v>
      </c>
      <c r="N8" s="65">
        <v>650</v>
      </c>
      <c r="O8" s="67">
        <f t="shared" si="0"/>
        <v>12964</v>
      </c>
      <c r="P8" s="77"/>
    </row>
    <row r="9" spans="2:17">
      <c r="B9" s="64" t="s">
        <v>52</v>
      </c>
      <c r="C9" s="65">
        <v>0</v>
      </c>
      <c r="D9" s="65">
        <v>0</v>
      </c>
      <c r="E9" s="65">
        <v>0</v>
      </c>
      <c r="F9" s="65">
        <v>20</v>
      </c>
      <c r="G9" s="65">
        <v>0</v>
      </c>
      <c r="H9" s="65">
        <v>500</v>
      </c>
      <c r="I9" s="65">
        <v>700</v>
      </c>
      <c r="J9" s="65">
        <v>1900</v>
      </c>
      <c r="K9" s="65">
        <v>1400</v>
      </c>
      <c r="L9" s="65">
        <v>1078</v>
      </c>
      <c r="M9" s="65">
        <v>1216</v>
      </c>
      <c r="N9" s="65">
        <v>650</v>
      </c>
      <c r="O9" s="67">
        <f t="shared" si="0"/>
        <v>7464</v>
      </c>
      <c r="P9" s="77"/>
    </row>
    <row r="10" spans="2:17">
      <c r="B10" s="64" t="s">
        <v>38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28400</v>
      </c>
      <c r="J10" s="65">
        <v>61260</v>
      </c>
      <c r="K10" s="65">
        <v>33000</v>
      </c>
      <c r="L10" s="65">
        <v>28000</v>
      </c>
      <c r="M10" s="65">
        <v>35500</v>
      </c>
      <c r="N10" s="65">
        <v>28650</v>
      </c>
      <c r="O10" s="67">
        <f t="shared" si="0"/>
        <v>214810</v>
      </c>
      <c r="P10" s="77"/>
    </row>
    <row r="11" spans="2:17">
      <c r="B11" s="64" t="s">
        <v>10</v>
      </c>
      <c r="C11" s="65">
        <v>0</v>
      </c>
      <c r="D11" s="65">
        <v>12500</v>
      </c>
      <c r="E11" s="65">
        <v>11000</v>
      </c>
      <c r="F11" s="65">
        <v>0</v>
      </c>
      <c r="G11" s="65">
        <v>0</v>
      </c>
      <c r="H11" s="65">
        <v>0</v>
      </c>
      <c r="I11" s="65">
        <v>11800</v>
      </c>
      <c r="J11" s="65">
        <v>7000</v>
      </c>
      <c r="K11" s="65">
        <v>0</v>
      </c>
      <c r="L11" s="65">
        <v>0</v>
      </c>
      <c r="M11" s="65">
        <v>0</v>
      </c>
      <c r="N11" s="65">
        <v>0</v>
      </c>
      <c r="O11" s="67">
        <f t="shared" si="0"/>
        <v>42300</v>
      </c>
      <c r="P11" s="77"/>
    </row>
    <row r="12" spans="2:17">
      <c r="B12" s="64" t="s">
        <v>11</v>
      </c>
      <c r="C12" s="65">
        <v>9173</v>
      </c>
      <c r="D12" s="65">
        <v>0</v>
      </c>
      <c r="E12" s="65">
        <v>0</v>
      </c>
      <c r="F12" s="65">
        <v>0</v>
      </c>
      <c r="G12" s="65">
        <v>11000</v>
      </c>
      <c r="H12" s="65">
        <v>12000</v>
      </c>
      <c r="I12" s="65">
        <v>13250</v>
      </c>
      <c r="J12" s="65">
        <v>0</v>
      </c>
      <c r="K12" s="65">
        <v>12424</v>
      </c>
      <c r="L12" s="65">
        <v>0</v>
      </c>
      <c r="M12" s="65">
        <v>10100</v>
      </c>
      <c r="N12" s="65">
        <v>0</v>
      </c>
      <c r="O12" s="67">
        <f t="shared" si="0"/>
        <v>67947</v>
      </c>
      <c r="P12" s="77"/>
      <c r="Q12" s="78"/>
    </row>
    <row r="13" spans="2:17">
      <c r="B13" s="64" t="s">
        <v>43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11800</v>
      </c>
      <c r="J13" s="65">
        <v>7000</v>
      </c>
      <c r="K13" s="65">
        <v>0</v>
      </c>
      <c r="L13" s="65">
        <v>0</v>
      </c>
      <c r="M13" s="65">
        <v>0</v>
      </c>
      <c r="N13" s="65">
        <v>0</v>
      </c>
      <c r="O13" s="67">
        <f t="shared" si="0"/>
        <v>18800</v>
      </c>
      <c r="P13" s="77"/>
    </row>
    <row r="14" spans="2:17">
      <c r="B14" s="64" t="s">
        <v>223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28450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7">
        <f t="shared" si="0"/>
        <v>28450</v>
      </c>
      <c r="P14" s="77"/>
    </row>
    <row r="15" spans="2:17">
      <c r="B15" s="64" t="s">
        <v>25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12100</v>
      </c>
      <c r="N15" s="65">
        <v>0</v>
      </c>
      <c r="O15" s="67">
        <f t="shared" si="0"/>
        <v>12100</v>
      </c>
      <c r="P15" s="77"/>
    </row>
    <row r="16" spans="2:17">
      <c r="B16" s="64" t="s">
        <v>222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15.6</v>
      </c>
      <c r="K16" s="65">
        <v>0</v>
      </c>
      <c r="L16" s="65">
        <v>0</v>
      </c>
      <c r="M16" s="65">
        <v>0</v>
      </c>
      <c r="N16" s="65">
        <v>0</v>
      </c>
      <c r="O16" s="67">
        <f t="shared" si="0"/>
        <v>15.6</v>
      </c>
      <c r="P16" s="77"/>
    </row>
    <row r="17" spans="2:16">
      <c r="B17" s="64" t="s">
        <v>64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10850</v>
      </c>
      <c r="N17" s="65">
        <v>0</v>
      </c>
      <c r="O17" s="67">
        <f t="shared" si="0"/>
        <v>10850</v>
      </c>
      <c r="P17" s="77"/>
    </row>
    <row r="18" spans="2:16">
      <c r="B18" s="64" t="s">
        <v>14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15.6</v>
      </c>
      <c r="K18" s="65">
        <v>0</v>
      </c>
      <c r="L18" s="65">
        <v>0</v>
      </c>
      <c r="M18" s="65">
        <v>0</v>
      </c>
      <c r="N18" s="65">
        <v>68</v>
      </c>
      <c r="O18" s="67">
        <f t="shared" si="0"/>
        <v>83.6</v>
      </c>
    </row>
    <row r="19" spans="2:16">
      <c r="B19" s="64" t="s">
        <v>15</v>
      </c>
      <c r="C19" s="65">
        <v>0</v>
      </c>
      <c r="D19" s="65">
        <v>0</v>
      </c>
      <c r="E19" s="65">
        <v>0</v>
      </c>
      <c r="F19" s="65">
        <v>0</v>
      </c>
      <c r="G19" s="65">
        <v>23456</v>
      </c>
      <c r="H19" s="65">
        <v>0</v>
      </c>
      <c r="I19" s="65">
        <v>28400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7">
        <f t="shared" si="0"/>
        <v>51856</v>
      </c>
    </row>
    <row r="20" spans="2:16">
      <c r="B20" s="64" t="s">
        <v>26</v>
      </c>
      <c r="C20" s="65">
        <v>0</v>
      </c>
      <c r="D20" s="65">
        <v>0</v>
      </c>
      <c r="E20" s="65">
        <v>0</v>
      </c>
      <c r="F20" s="65">
        <v>0</v>
      </c>
      <c r="G20" s="65">
        <v>4000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7">
        <f t="shared" si="0"/>
        <v>4000</v>
      </c>
    </row>
    <row r="21" spans="2:16">
      <c r="B21" s="64" t="s">
        <v>23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42000</v>
      </c>
      <c r="J21" s="65">
        <v>28260</v>
      </c>
      <c r="K21" s="65">
        <v>45424</v>
      </c>
      <c r="L21" s="65">
        <v>43000</v>
      </c>
      <c r="M21" s="65">
        <v>0</v>
      </c>
      <c r="N21" s="65">
        <v>28650</v>
      </c>
      <c r="O21" s="67">
        <f t="shared" si="0"/>
        <v>187334</v>
      </c>
    </row>
    <row r="22" spans="2:16">
      <c r="B22" s="64" t="s">
        <v>17</v>
      </c>
      <c r="C22" s="65">
        <v>0</v>
      </c>
      <c r="D22" s="65">
        <v>28396</v>
      </c>
      <c r="E22" s="65">
        <v>0</v>
      </c>
      <c r="F22" s="65">
        <v>28670</v>
      </c>
      <c r="G22" s="65">
        <v>28690</v>
      </c>
      <c r="H22" s="65">
        <v>0</v>
      </c>
      <c r="I22" s="65">
        <v>70441</v>
      </c>
      <c r="J22" s="65">
        <v>0</v>
      </c>
      <c r="K22" s="65">
        <v>0</v>
      </c>
      <c r="L22" s="65">
        <v>15000</v>
      </c>
      <c r="M22" s="65">
        <v>0</v>
      </c>
      <c r="N22" s="65">
        <v>68</v>
      </c>
      <c r="O22" s="67">
        <f t="shared" si="0"/>
        <v>171265</v>
      </c>
    </row>
    <row r="23" spans="2:16">
      <c r="B23" s="64" t="s">
        <v>18</v>
      </c>
      <c r="C23" s="65">
        <v>36508</v>
      </c>
      <c r="D23" s="65">
        <v>32030.75</v>
      </c>
      <c r="E23" s="65">
        <v>49875.815999999999</v>
      </c>
      <c r="F23" s="65">
        <v>90214.17</v>
      </c>
      <c r="G23" s="65">
        <v>47434</v>
      </c>
      <c r="H23" s="65">
        <v>57188.495999999999</v>
      </c>
      <c r="I23" s="65">
        <v>82945.5</v>
      </c>
      <c r="J23" s="65">
        <v>93660.75</v>
      </c>
      <c r="K23" s="65">
        <v>72219.69</v>
      </c>
      <c r="L23" s="65">
        <v>54933.5</v>
      </c>
      <c r="M23" s="65">
        <v>88935.5</v>
      </c>
      <c r="N23" s="65">
        <v>63724.122000000003</v>
      </c>
      <c r="O23" s="67">
        <f t="shared" si="0"/>
        <v>769670.29399999999</v>
      </c>
    </row>
    <row r="24" spans="2:16">
      <c r="B24" s="64" t="s">
        <v>65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70</v>
      </c>
      <c r="L24" s="65">
        <v>0</v>
      </c>
      <c r="M24" s="65">
        <v>0</v>
      </c>
      <c r="N24" s="65">
        <v>0</v>
      </c>
      <c r="O24" s="67">
        <f t="shared" si="0"/>
        <v>70</v>
      </c>
    </row>
    <row r="25" spans="2:16">
      <c r="B25" s="64" t="s">
        <v>39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407</v>
      </c>
      <c r="J25" s="65">
        <v>0</v>
      </c>
      <c r="K25" s="65">
        <v>210</v>
      </c>
      <c r="L25" s="65">
        <v>637</v>
      </c>
      <c r="M25" s="65">
        <v>0</v>
      </c>
      <c r="N25" s="65">
        <v>675</v>
      </c>
      <c r="O25" s="67">
        <f t="shared" si="0"/>
        <v>1929</v>
      </c>
    </row>
    <row r="26" spans="2:16">
      <c r="B26" s="64" t="s">
        <v>51</v>
      </c>
      <c r="C26" s="65">
        <v>0</v>
      </c>
      <c r="D26" s="65">
        <v>0</v>
      </c>
      <c r="E26" s="65">
        <v>0</v>
      </c>
      <c r="F26" s="65">
        <v>0</v>
      </c>
      <c r="G26" s="65">
        <v>60</v>
      </c>
      <c r="H26" s="65">
        <v>0</v>
      </c>
      <c r="I26" s="65">
        <v>1801.5</v>
      </c>
      <c r="J26" s="65">
        <v>1076</v>
      </c>
      <c r="K26" s="65">
        <v>1563</v>
      </c>
      <c r="L26" s="65">
        <v>868</v>
      </c>
      <c r="M26" s="65">
        <v>910</v>
      </c>
      <c r="N26" s="65">
        <v>246</v>
      </c>
      <c r="O26" s="67">
        <f t="shared" si="0"/>
        <v>6524.5</v>
      </c>
    </row>
    <row r="27" spans="2:16">
      <c r="B27" s="64" t="s">
        <v>29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76</v>
      </c>
      <c r="J27" s="65">
        <v>0</v>
      </c>
      <c r="K27" s="65">
        <v>0</v>
      </c>
      <c r="L27" s="65">
        <v>0</v>
      </c>
      <c r="M27" s="65">
        <v>270</v>
      </c>
      <c r="N27" s="65">
        <v>350</v>
      </c>
      <c r="O27" s="67">
        <f t="shared" si="0"/>
        <v>696</v>
      </c>
    </row>
    <row r="28" spans="2:16">
      <c r="B28" s="64" t="s">
        <v>31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421</v>
      </c>
      <c r="L28" s="65">
        <v>0</v>
      </c>
      <c r="M28" s="65">
        <v>593</v>
      </c>
      <c r="N28" s="65">
        <v>0</v>
      </c>
      <c r="O28" s="67">
        <f t="shared" si="0"/>
        <v>1014</v>
      </c>
    </row>
    <row r="29" spans="2:16">
      <c r="B29" s="64" t="s">
        <v>30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435</v>
      </c>
      <c r="L29" s="65">
        <v>70</v>
      </c>
      <c r="M29" s="65">
        <v>561</v>
      </c>
      <c r="N29" s="65">
        <v>42</v>
      </c>
      <c r="O29" s="67">
        <f t="shared" si="0"/>
        <v>1108</v>
      </c>
    </row>
    <row r="30" spans="2:16">
      <c r="B30" s="64" t="s">
        <v>28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740</v>
      </c>
      <c r="J30" s="65">
        <v>0</v>
      </c>
      <c r="K30" s="65">
        <v>780</v>
      </c>
      <c r="L30" s="65">
        <v>0</v>
      </c>
      <c r="M30" s="65">
        <v>180</v>
      </c>
      <c r="N30" s="65">
        <v>100</v>
      </c>
      <c r="O30" s="67">
        <f t="shared" si="0"/>
        <v>1800</v>
      </c>
    </row>
    <row r="31" spans="2:16">
      <c r="B31" s="64" t="s">
        <v>35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275</v>
      </c>
      <c r="N31" s="65">
        <v>199</v>
      </c>
      <c r="O31" s="67">
        <f t="shared" si="0"/>
        <v>474</v>
      </c>
    </row>
    <row r="32" spans="2:16">
      <c r="B32" s="64" t="s">
        <v>42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420</v>
      </c>
      <c r="L32" s="65">
        <v>86</v>
      </c>
      <c r="M32" s="65">
        <v>0</v>
      </c>
      <c r="N32" s="65">
        <v>0</v>
      </c>
      <c r="O32" s="67">
        <f t="shared" si="0"/>
        <v>506</v>
      </c>
    </row>
    <row r="33" spans="2:31">
      <c r="B33" s="64" t="s">
        <v>41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1040</v>
      </c>
      <c r="J33" s="65">
        <v>8066</v>
      </c>
      <c r="K33" s="65">
        <v>4974</v>
      </c>
      <c r="L33" s="65">
        <v>3111.6</v>
      </c>
      <c r="M33" s="65">
        <v>6888</v>
      </c>
      <c r="N33" s="65">
        <v>8759</v>
      </c>
      <c r="O33" s="67">
        <f t="shared" si="0"/>
        <v>32838.6</v>
      </c>
    </row>
    <row r="34" spans="2:31">
      <c r="B34" s="64" t="s">
        <v>44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1580</v>
      </c>
      <c r="M34" s="65">
        <v>340</v>
      </c>
      <c r="N34" s="65">
        <v>1287</v>
      </c>
      <c r="O34" s="67">
        <f t="shared" si="0"/>
        <v>3207</v>
      </c>
    </row>
    <row r="35" spans="2:31">
      <c r="B35" s="64" t="s">
        <v>66</v>
      </c>
      <c r="C35" s="65">
        <v>0</v>
      </c>
      <c r="D35" s="65">
        <v>2500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7</v>
      </c>
      <c r="M35" s="65">
        <v>0</v>
      </c>
      <c r="N35" s="65">
        <v>584</v>
      </c>
      <c r="O35" s="67">
        <f t="shared" si="0"/>
        <v>3091</v>
      </c>
    </row>
    <row r="36" spans="2:31">
      <c r="B36" s="64" t="s">
        <v>55</v>
      </c>
      <c r="C36" s="65">
        <v>800</v>
      </c>
      <c r="D36" s="65">
        <v>0</v>
      </c>
      <c r="E36" s="65">
        <v>0</v>
      </c>
      <c r="F36" s="65">
        <v>0</v>
      </c>
      <c r="G36" s="65">
        <v>60</v>
      </c>
      <c r="H36" s="65">
        <v>700</v>
      </c>
      <c r="I36" s="65">
        <v>1159</v>
      </c>
      <c r="J36" s="65">
        <v>2896</v>
      </c>
      <c r="K36" s="65">
        <v>13743.9</v>
      </c>
      <c r="L36" s="65">
        <v>12105</v>
      </c>
      <c r="M36" s="65">
        <v>2668</v>
      </c>
      <c r="N36" s="65">
        <v>7002.1219999999994</v>
      </c>
      <c r="O36" s="67">
        <f t="shared" si="0"/>
        <v>41134.021999999997</v>
      </c>
    </row>
    <row r="37" spans="2:31">
      <c r="B37" s="64" t="s">
        <v>63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200</v>
      </c>
      <c r="L37" s="65">
        <v>1185</v>
      </c>
      <c r="M37" s="65">
        <v>591</v>
      </c>
      <c r="N37" s="65">
        <v>1210</v>
      </c>
      <c r="O37" s="67">
        <f t="shared" si="0"/>
        <v>3186</v>
      </c>
      <c r="P37" s="58"/>
      <c r="Q37" s="58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2:31">
      <c r="B38" s="64" t="s">
        <v>48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5</v>
      </c>
      <c r="L38" s="65">
        <v>1337</v>
      </c>
      <c r="M38" s="65">
        <v>85</v>
      </c>
      <c r="N38" s="65">
        <v>0</v>
      </c>
      <c r="O38" s="67">
        <f t="shared" si="0"/>
        <v>1427</v>
      </c>
    </row>
    <row r="39" spans="2:31">
      <c r="B39" s="64" t="s">
        <v>45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55</v>
      </c>
      <c r="N39" s="65">
        <v>0</v>
      </c>
      <c r="O39" s="67">
        <f t="shared" si="0"/>
        <v>55</v>
      </c>
    </row>
    <row r="40" spans="2:31">
      <c r="B40" s="64" t="s">
        <v>53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22</v>
      </c>
      <c r="N40" s="65">
        <v>0</v>
      </c>
      <c r="O40" s="67">
        <f t="shared" si="0"/>
        <v>22</v>
      </c>
    </row>
    <row r="41" spans="2:31">
      <c r="B41" s="64" t="s">
        <v>19</v>
      </c>
      <c r="C41" s="65">
        <v>17</v>
      </c>
      <c r="D41" s="65">
        <v>12500</v>
      </c>
      <c r="E41" s="65">
        <v>0</v>
      </c>
      <c r="F41" s="65">
        <v>0</v>
      </c>
      <c r="G41" s="65">
        <v>23456</v>
      </c>
      <c r="H41" s="65">
        <v>12000</v>
      </c>
      <c r="I41" s="65">
        <v>0</v>
      </c>
      <c r="J41" s="65">
        <v>0</v>
      </c>
      <c r="K41" s="65">
        <v>190</v>
      </c>
      <c r="L41" s="65">
        <v>0</v>
      </c>
      <c r="M41" s="65">
        <v>135</v>
      </c>
      <c r="N41" s="65">
        <v>1080</v>
      </c>
      <c r="O41" s="67">
        <f t="shared" si="0"/>
        <v>49378</v>
      </c>
    </row>
    <row r="42" spans="2:31">
      <c r="B42" s="64" t="s">
        <v>57</v>
      </c>
      <c r="C42" s="65">
        <v>0</v>
      </c>
      <c r="D42" s="65">
        <v>0</v>
      </c>
      <c r="E42" s="65">
        <v>0</v>
      </c>
      <c r="F42" s="65">
        <v>914.17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7">
        <f t="shared" si="0"/>
        <v>914.17</v>
      </c>
    </row>
    <row r="43" spans="2:31">
      <c r="B43" s="64" t="s">
        <v>37</v>
      </c>
      <c r="C43" s="65">
        <v>0</v>
      </c>
      <c r="D43" s="65">
        <v>28396</v>
      </c>
      <c r="E43" s="65">
        <v>0</v>
      </c>
      <c r="F43" s="65">
        <v>28670</v>
      </c>
      <c r="G43" s="65">
        <v>28690</v>
      </c>
      <c r="H43" s="65">
        <v>0</v>
      </c>
      <c r="I43" s="65">
        <v>28441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7">
        <f t="shared" si="0"/>
        <v>114197</v>
      </c>
    </row>
    <row r="44" spans="2:31">
      <c r="B44" s="64" t="s">
        <v>20</v>
      </c>
      <c r="C44" s="65">
        <v>10192.5</v>
      </c>
      <c r="D44" s="65">
        <v>1738.25</v>
      </c>
      <c r="E44" s="65">
        <v>11937.8</v>
      </c>
      <c r="F44" s="65">
        <v>6257</v>
      </c>
      <c r="G44" s="65">
        <v>9505</v>
      </c>
      <c r="H44" s="65">
        <v>7270</v>
      </c>
      <c r="I44" s="65">
        <v>11832</v>
      </c>
      <c r="J44" s="65">
        <v>6900</v>
      </c>
      <c r="K44" s="65">
        <v>8596</v>
      </c>
      <c r="L44" s="65">
        <v>2600</v>
      </c>
      <c r="M44" s="65">
        <v>7207</v>
      </c>
      <c r="N44" s="65">
        <v>11768</v>
      </c>
      <c r="O44" s="67">
        <f t="shared" si="0"/>
        <v>95803.55</v>
      </c>
    </row>
    <row r="45" spans="2:31">
      <c r="B45" s="64" t="s">
        <v>21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2112</v>
      </c>
      <c r="J45" s="65">
        <v>1114</v>
      </c>
      <c r="K45" s="65">
        <v>1465</v>
      </c>
      <c r="L45" s="65">
        <v>2681</v>
      </c>
      <c r="M45" s="65">
        <v>173.75</v>
      </c>
      <c r="N45" s="65">
        <v>0</v>
      </c>
      <c r="O45" s="67">
        <f t="shared" si="0"/>
        <v>7545.75</v>
      </c>
    </row>
    <row r="46" spans="2:31">
      <c r="B46" s="64" t="s">
        <v>34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42</v>
      </c>
      <c r="L46" s="65">
        <v>0</v>
      </c>
      <c r="M46" s="65">
        <v>0</v>
      </c>
      <c r="N46" s="65">
        <v>0</v>
      </c>
      <c r="O46" s="67">
        <f t="shared" si="0"/>
        <v>42</v>
      </c>
    </row>
    <row r="47" spans="2:31">
      <c r="B47" s="64" t="s">
        <v>56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180</v>
      </c>
      <c r="J47" s="65">
        <v>0</v>
      </c>
      <c r="K47" s="65">
        <v>202</v>
      </c>
      <c r="L47" s="65">
        <v>260</v>
      </c>
      <c r="M47" s="65">
        <v>0</v>
      </c>
      <c r="N47" s="65">
        <v>0</v>
      </c>
      <c r="O47" s="67">
        <f t="shared" si="0"/>
        <v>642</v>
      </c>
    </row>
    <row r="48" spans="2:31">
      <c r="B48" s="64" t="s">
        <v>50</v>
      </c>
      <c r="C48" s="65">
        <v>0</v>
      </c>
      <c r="D48" s="65">
        <v>945</v>
      </c>
      <c r="E48" s="65">
        <v>0</v>
      </c>
      <c r="F48" s="65">
        <v>0</v>
      </c>
      <c r="G48" s="65">
        <v>2094</v>
      </c>
      <c r="H48" s="65">
        <v>8222</v>
      </c>
      <c r="I48" s="65">
        <v>3322</v>
      </c>
      <c r="J48" s="65">
        <v>14830.25</v>
      </c>
      <c r="K48" s="65">
        <v>12852.65</v>
      </c>
      <c r="L48" s="65">
        <v>8843</v>
      </c>
      <c r="M48" s="65">
        <v>23828.75</v>
      </c>
      <c r="N48" s="65">
        <v>32131</v>
      </c>
      <c r="O48" s="67">
        <f t="shared" si="0"/>
        <v>107068.65</v>
      </c>
    </row>
    <row r="49" spans="2:15">
      <c r="B49" s="64" t="s">
        <v>49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10700</v>
      </c>
      <c r="I49" s="65">
        <v>0</v>
      </c>
      <c r="J49" s="65">
        <v>1661</v>
      </c>
      <c r="K49" s="65">
        <v>5043</v>
      </c>
      <c r="L49" s="65">
        <v>2491.6</v>
      </c>
      <c r="M49" s="65">
        <v>0</v>
      </c>
      <c r="N49" s="65">
        <v>871</v>
      </c>
      <c r="O49" s="67">
        <f t="shared" si="0"/>
        <v>20766.599999999999</v>
      </c>
    </row>
    <row r="50" spans="2:15">
      <c r="B50" s="68" t="s">
        <v>220</v>
      </c>
      <c r="C50" s="76">
        <f t="shared" ref="C50:O50" si="1">SUM(C7:C49)</f>
        <v>65863.5</v>
      </c>
      <c r="D50" s="76">
        <f t="shared" si="1"/>
        <v>119006</v>
      </c>
      <c r="E50" s="76">
        <f t="shared" si="1"/>
        <v>83813.615999999995</v>
      </c>
      <c r="F50" s="76">
        <f t="shared" si="1"/>
        <v>154765.34</v>
      </c>
      <c r="G50" s="76">
        <f t="shared" si="1"/>
        <v>200445</v>
      </c>
      <c r="H50" s="76">
        <f t="shared" si="1"/>
        <v>119780.496</v>
      </c>
      <c r="I50" s="76">
        <f t="shared" si="1"/>
        <v>369997</v>
      </c>
      <c r="J50" s="76">
        <f t="shared" si="1"/>
        <v>237555.20000000001</v>
      </c>
      <c r="K50" s="76">
        <f t="shared" si="1"/>
        <v>220583.67999999999</v>
      </c>
      <c r="L50" s="76">
        <f t="shared" si="1"/>
        <v>180951.7</v>
      </c>
      <c r="M50" s="76">
        <f t="shared" si="1"/>
        <v>237750</v>
      </c>
      <c r="N50" s="76">
        <f t="shared" si="1"/>
        <v>188764.24400000001</v>
      </c>
      <c r="O50" s="76">
        <f t="shared" si="1"/>
        <v>2179275.7760000001</v>
      </c>
    </row>
    <row r="51" spans="2:15">
      <c r="C51" s="49"/>
      <c r="D51" s="49"/>
      <c r="O51" s="58"/>
    </row>
    <row r="52" spans="2:15">
      <c r="B52" s="59" t="s">
        <v>221</v>
      </c>
    </row>
  </sheetData>
  <mergeCells count="2">
    <mergeCell ref="B3:O3"/>
    <mergeCell ref="B4:O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3"/>
  <sheetViews>
    <sheetView zoomScale="85" zoomScaleNormal="85" workbookViewId="0">
      <selection activeCell="L69" sqref="L69"/>
    </sheetView>
  </sheetViews>
  <sheetFormatPr baseColWidth="10" defaultColWidth="10.85546875" defaultRowHeight="12.75"/>
  <cols>
    <col min="1" max="1" width="2.42578125" style="169" customWidth="1"/>
    <col min="2" max="2" width="2.42578125" style="170" customWidth="1"/>
    <col min="3" max="3" width="2.42578125" style="171" customWidth="1"/>
    <col min="4" max="4" width="2.42578125" style="170" customWidth="1"/>
    <col min="5" max="5" width="2.42578125" style="169" customWidth="1"/>
    <col min="6" max="16384" width="10.85546875" style="172"/>
  </cols>
  <sheetData>
    <row r="3" spans="2:18" ht="15.75">
      <c r="B3" s="173" t="s">
        <v>216</v>
      </c>
      <c r="C3" s="174" t="s">
        <v>2</v>
      </c>
      <c r="F3" s="232" t="s">
        <v>347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2:18">
      <c r="B4" s="175" t="s">
        <v>8</v>
      </c>
      <c r="C4" s="176">
        <v>83926.44</v>
      </c>
      <c r="D4" s="177">
        <f>C4/$C$47</f>
        <v>3.8511160874758421E-2</v>
      </c>
    </row>
    <row r="5" spans="2:18">
      <c r="B5" s="175" t="s">
        <v>9</v>
      </c>
      <c r="C5" s="176">
        <v>12964</v>
      </c>
      <c r="D5" s="177">
        <f t="shared" ref="D5:D47" si="0">C5/$C$47</f>
        <v>5.9487652470469159E-3</v>
      </c>
    </row>
    <row r="6" spans="2:18">
      <c r="B6" s="175" t="s">
        <v>52</v>
      </c>
      <c r="C6" s="176">
        <v>7464</v>
      </c>
      <c r="D6" s="177">
        <f t="shared" si="0"/>
        <v>3.4249910370223835E-3</v>
      </c>
    </row>
    <row r="7" spans="2:18">
      <c r="B7" s="175" t="s">
        <v>38</v>
      </c>
      <c r="C7" s="176">
        <v>214810</v>
      </c>
      <c r="D7" s="177">
        <f t="shared" si="0"/>
        <v>9.8569443282794517E-2</v>
      </c>
    </row>
    <row r="8" spans="2:18">
      <c r="B8" s="175" t="s">
        <v>10</v>
      </c>
      <c r="C8" s="176">
        <v>42300</v>
      </c>
      <c r="D8" s="177">
        <f t="shared" si="0"/>
        <v>1.9410118015279587E-2</v>
      </c>
    </row>
    <row r="9" spans="2:18">
      <c r="B9" s="175" t="s">
        <v>11</v>
      </c>
      <c r="C9" s="176">
        <v>67947</v>
      </c>
      <c r="D9" s="177">
        <f t="shared" si="0"/>
        <v>3.1178706590643073E-2</v>
      </c>
    </row>
    <row r="10" spans="2:18">
      <c r="B10" s="175" t="s">
        <v>43</v>
      </c>
      <c r="C10" s="176">
        <v>18800</v>
      </c>
      <c r="D10" s="177">
        <f t="shared" si="0"/>
        <v>8.6267191179020385E-3</v>
      </c>
    </row>
    <row r="11" spans="2:18">
      <c r="B11" s="175" t="s">
        <v>223</v>
      </c>
      <c r="C11" s="176">
        <v>28450</v>
      </c>
      <c r="D11" s="177">
        <f t="shared" si="0"/>
        <v>1.3054795686399627E-2</v>
      </c>
    </row>
    <row r="12" spans="2:18">
      <c r="B12" s="175" t="s">
        <v>25</v>
      </c>
      <c r="C12" s="176">
        <v>12100</v>
      </c>
      <c r="D12" s="177">
        <f t="shared" si="0"/>
        <v>5.5523032620539712E-3</v>
      </c>
    </row>
    <row r="13" spans="2:18">
      <c r="B13" s="175" t="s">
        <v>222</v>
      </c>
      <c r="C13" s="176">
        <v>15.6</v>
      </c>
      <c r="D13" s="177">
        <f t="shared" si="0"/>
        <v>7.1583413957059461E-6</v>
      </c>
    </row>
    <row r="14" spans="2:18">
      <c r="B14" s="175" t="s">
        <v>64</v>
      </c>
      <c r="C14" s="176">
        <v>10850</v>
      </c>
      <c r="D14" s="177">
        <f t="shared" si="0"/>
        <v>4.9787182143211234E-3</v>
      </c>
    </row>
    <row r="15" spans="2:18">
      <c r="B15" s="175" t="s">
        <v>14</v>
      </c>
      <c r="C15" s="176">
        <v>83.6</v>
      </c>
      <c r="D15" s="177">
        <f t="shared" si="0"/>
        <v>3.8361367992372889E-5</v>
      </c>
    </row>
    <row r="16" spans="2:18">
      <c r="B16" s="175" t="s">
        <v>15</v>
      </c>
      <c r="C16" s="176">
        <v>51856</v>
      </c>
      <c r="D16" s="177">
        <f t="shared" si="0"/>
        <v>2.3795060988187663E-2</v>
      </c>
    </row>
    <row r="17" spans="2:4">
      <c r="B17" s="175" t="s">
        <v>26</v>
      </c>
      <c r="C17" s="176">
        <v>4000</v>
      </c>
      <c r="D17" s="177">
        <f t="shared" si="0"/>
        <v>1.8354721527451144E-3</v>
      </c>
    </row>
    <row r="18" spans="2:4">
      <c r="B18" s="175" t="s">
        <v>23</v>
      </c>
      <c r="C18" s="176">
        <v>187334</v>
      </c>
      <c r="D18" s="177">
        <f t="shared" si="0"/>
        <v>8.596158506558832E-2</v>
      </c>
    </row>
    <row r="19" spans="2:4">
      <c r="B19" s="175" t="s">
        <v>17</v>
      </c>
      <c r="C19" s="176">
        <v>171265</v>
      </c>
      <c r="D19" s="177">
        <f t="shared" si="0"/>
        <v>7.8588034559973013E-2</v>
      </c>
    </row>
    <row r="20" spans="2:4">
      <c r="B20" s="175" t="s">
        <v>18</v>
      </c>
      <c r="C20" s="176">
        <v>769670.29399999999</v>
      </c>
      <c r="D20" s="177">
        <f t="shared" si="0"/>
        <v>0.3531770978580363</v>
      </c>
    </row>
    <row r="21" spans="2:4">
      <c r="B21" s="175" t="s">
        <v>65</v>
      </c>
      <c r="C21" s="176">
        <v>70</v>
      </c>
      <c r="D21" s="177">
        <f t="shared" si="0"/>
        <v>3.21207626730395E-5</v>
      </c>
    </row>
    <row r="22" spans="2:4">
      <c r="B22" s="175" t="s">
        <v>39</v>
      </c>
      <c r="C22" s="176">
        <v>1929</v>
      </c>
      <c r="D22" s="177">
        <f t="shared" si="0"/>
        <v>8.8515644566133141E-4</v>
      </c>
    </row>
    <row r="23" spans="2:4">
      <c r="B23" s="175" t="s">
        <v>51</v>
      </c>
      <c r="C23" s="176">
        <v>6524.5</v>
      </c>
      <c r="D23" s="177">
        <f t="shared" si="0"/>
        <v>2.9938845151463748E-3</v>
      </c>
    </row>
    <row r="24" spans="2:4">
      <c r="B24" s="175" t="s">
        <v>29</v>
      </c>
      <c r="C24" s="176">
        <v>696</v>
      </c>
      <c r="D24" s="177">
        <f t="shared" si="0"/>
        <v>3.1937215457764989E-4</v>
      </c>
    </row>
    <row r="25" spans="2:4">
      <c r="B25" s="175" t="s">
        <v>31</v>
      </c>
      <c r="C25" s="176">
        <v>1014</v>
      </c>
      <c r="D25" s="177">
        <f t="shared" si="0"/>
        <v>4.6529219072088653E-4</v>
      </c>
    </row>
    <row r="26" spans="2:4">
      <c r="B26" s="175" t="s">
        <v>30</v>
      </c>
      <c r="C26" s="176">
        <v>1108</v>
      </c>
      <c r="D26" s="177">
        <f t="shared" si="0"/>
        <v>5.0842578631039674E-4</v>
      </c>
    </row>
    <row r="27" spans="2:4">
      <c r="B27" s="175" t="s">
        <v>28</v>
      </c>
      <c r="C27" s="176">
        <v>1800</v>
      </c>
      <c r="D27" s="177">
        <f t="shared" si="0"/>
        <v>8.2596246873530151E-4</v>
      </c>
    </row>
    <row r="28" spans="2:4">
      <c r="B28" s="175" t="s">
        <v>35</v>
      </c>
      <c r="C28" s="176">
        <v>474</v>
      </c>
      <c r="D28" s="177">
        <f t="shared" si="0"/>
        <v>2.1750345010029606E-4</v>
      </c>
    </row>
    <row r="29" spans="2:4">
      <c r="B29" s="175" t="s">
        <v>42</v>
      </c>
      <c r="C29" s="176">
        <v>506</v>
      </c>
      <c r="D29" s="177">
        <f t="shared" si="0"/>
        <v>2.3218722732225698E-4</v>
      </c>
    </row>
    <row r="30" spans="2:4">
      <c r="B30" s="175" t="s">
        <v>41</v>
      </c>
      <c r="C30" s="176">
        <v>32838.6</v>
      </c>
      <c r="D30" s="177">
        <f t="shared" si="0"/>
        <v>1.5068583958783929E-2</v>
      </c>
    </row>
    <row r="31" spans="2:4">
      <c r="B31" s="175" t="s">
        <v>44</v>
      </c>
      <c r="C31" s="176">
        <v>3207</v>
      </c>
      <c r="D31" s="177">
        <f t="shared" si="0"/>
        <v>1.4715897984633956E-3</v>
      </c>
    </row>
    <row r="32" spans="2:4">
      <c r="B32" s="175" t="s">
        <v>66</v>
      </c>
      <c r="C32" s="176">
        <v>3091</v>
      </c>
      <c r="D32" s="177">
        <f t="shared" si="0"/>
        <v>1.4183611060337871E-3</v>
      </c>
    </row>
    <row r="33" spans="2:4">
      <c r="B33" s="175" t="s">
        <v>55</v>
      </c>
      <c r="C33" s="176">
        <v>41134.021999999997</v>
      </c>
      <c r="D33" s="177">
        <f t="shared" si="0"/>
        <v>1.8875087977851222E-2</v>
      </c>
    </row>
    <row r="34" spans="2:4">
      <c r="B34" s="175" t="s">
        <v>63</v>
      </c>
      <c r="C34" s="176">
        <v>3186</v>
      </c>
      <c r="D34" s="177">
        <f t="shared" si="0"/>
        <v>1.4619535696614838E-3</v>
      </c>
    </row>
    <row r="35" spans="2:4">
      <c r="B35" s="175" t="s">
        <v>48</v>
      </c>
      <c r="C35" s="176">
        <v>1427</v>
      </c>
      <c r="D35" s="177">
        <f t="shared" si="0"/>
        <v>6.5480469049181958E-4</v>
      </c>
    </row>
    <row r="36" spans="2:4">
      <c r="B36" s="175" t="s">
        <v>45</v>
      </c>
      <c r="C36" s="176">
        <v>55</v>
      </c>
      <c r="D36" s="177">
        <f t="shared" si="0"/>
        <v>2.5237742100245325E-5</v>
      </c>
    </row>
    <row r="37" spans="2:4">
      <c r="B37" s="175" t="s">
        <v>53</v>
      </c>
      <c r="C37" s="176">
        <v>22</v>
      </c>
      <c r="D37" s="177">
        <f t="shared" si="0"/>
        <v>1.0095096840098129E-5</v>
      </c>
    </row>
    <row r="38" spans="2:4">
      <c r="B38" s="175" t="s">
        <v>19</v>
      </c>
      <c r="C38" s="176">
        <v>49378</v>
      </c>
      <c r="D38" s="177">
        <f t="shared" si="0"/>
        <v>2.2657985989562066E-2</v>
      </c>
    </row>
    <row r="39" spans="2:4">
      <c r="B39" s="175" t="s">
        <v>57</v>
      </c>
      <c r="C39" s="176">
        <v>914.17</v>
      </c>
      <c r="D39" s="177">
        <f t="shared" si="0"/>
        <v>4.1948339446875032E-4</v>
      </c>
    </row>
    <row r="40" spans="2:4">
      <c r="B40" s="175" t="s">
        <v>37</v>
      </c>
      <c r="C40" s="176">
        <v>114197</v>
      </c>
      <c r="D40" s="177">
        <f t="shared" si="0"/>
        <v>5.2401353356758461E-2</v>
      </c>
    </row>
    <row r="41" spans="2:4">
      <c r="B41" s="175" t="s">
        <v>20</v>
      </c>
      <c r="C41" s="176">
        <v>95803.55</v>
      </c>
      <c r="D41" s="177">
        <f t="shared" si="0"/>
        <v>4.3961187039781052E-2</v>
      </c>
    </row>
    <row r="42" spans="2:4">
      <c r="B42" s="175" t="s">
        <v>21</v>
      </c>
      <c r="C42" s="176">
        <v>7545.75</v>
      </c>
      <c r="D42" s="177">
        <f t="shared" si="0"/>
        <v>3.4625034991441119E-3</v>
      </c>
    </row>
    <row r="43" spans="2:4">
      <c r="B43" s="175" t="s">
        <v>34</v>
      </c>
      <c r="C43" s="176">
        <v>42</v>
      </c>
      <c r="D43" s="177">
        <f t="shared" si="0"/>
        <v>1.9272457603823701E-5</v>
      </c>
    </row>
    <row r="44" spans="2:4">
      <c r="B44" s="175" t="s">
        <v>56</v>
      </c>
      <c r="C44" s="176">
        <v>642</v>
      </c>
      <c r="D44" s="177">
        <f t="shared" si="0"/>
        <v>2.9459328051559085E-4</v>
      </c>
    </row>
    <row r="45" spans="2:4">
      <c r="B45" s="175" t="s">
        <v>50</v>
      </c>
      <c r="C45" s="176">
        <v>107068.65</v>
      </c>
      <c r="D45" s="177">
        <f t="shared" si="0"/>
        <v>4.9130381376753296E-2</v>
      </c>
    </row>
    <row r="46" spans="2:4">
      <c r="B46" s="175" t="s">
        <v>49</v>
      </c>
      <c r="C46" s="176">
        <v>20766.599999999999</v>
      </c>
      <c r="D46" s="177">
        <f t="shared" si="0"/>
        <v>9.5291290017991727E-3</v>
      </c>
    </row>
    <row r="47" spans="2:4">
      <c r="B47" s="175" t="s">
        <v>2</v>
      </c>
      <c r="C47" s="176">
        <f>SUM(C4:C46)</f>
        <v>2179275.7760000001</v>
      </c>
      <c r="D47" s="177">
        <f t="shared" si="0"/>
        <v>1</v>
      </c>
    </row>
    <row r="63" spans="7:7">
      <c r="G63" s="172" t="s">
        <v>348</v>
      </c>
    </row>
  </sheetData>
  <mergeCells count="1">
    <mergeCell ref="F3:R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topLeftCell="A22" zoomScale="115" zoomScaleNormal="115" workbookViewId="0">
      <selection activeCell="B35" sqref="B35"/>
    </sheetView>
  </sheetViews>
  <sheetFormatPr baseColWidth="10" defaultColWidth="11.42578125" defaultRowHeight="12.75"/>
  <cols>
    <col min="1" max="1" width="4.5703125" style="49" customWidth="1"/>
    <col min="2" max="2" width="22.28515625" style="49" customWidth="1"/>
    <col min="3" max="4" width="11.7109375" style="49" bestFit="1" customWidth="1"/>
    <col min="5" max="5" width="10" style="49" bestFit="1" customWidth="1"/>
    <col min="6" max="14" width="11.7109375" style="49" bestFit="1" customWidth="1"/>
    <col min="15" max="15" width="12.85546875" style="49" bestFit="1" customWidth="1"/>
    <col min="16" max="16384" width="11.42578125" style="49"/>
  </cols>
  <sheetData>
    <row r="1" spans="2:15">
      <c r="B1" s="71"/>
    </row>
    <row r="2" spans="2:15" ht="15.75">
      <c r="B2" s="229" t="s">
        <v>227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2:15" ht="15.75">
      <c r="B3" s="229" t="s">
        <v>67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5" spans="2:15">
      <c r="B5" s="62" t="s">
        <v>216</v>
      </c>
      <c r="C5" s="63" t="s">
        <v>215</v>
      </c>
      <c r="D5" s="63" t="s">
        <v>214</v>
      </c>
      <c r="E5" s="63" t="s">
        <v>213</v>
      </c>
      <c r="F5" s="63" t="s">
        <v>212</v>
      </c>
      <c r="G5" s="63" t="s">
        <v>211</v>
      </c>
      <c r="H5" s="63" t="s">
        <v>210</v>
      </c>
      <c r="I5" s="63" t="s">
        <v>209</v>
      </c>
      <c r="J5" s="63" t="s">
        <v>208</v>
      </c>
      <c r="K5" s="63" t="s">
        <v>207</v>
      </c>
      <c r="L5" s="63" t="s">
        <v>206</v>
      </c>
      <c r="M5" s="63" t="s">
        <v>205</v>
      </c>
      <c r="N5" s="63" t="s">
        <v>204</v>
      </c>
      <c r="O5" s="63" t="s">
        <v>2</v>
      </c>
    </row>
    <row r="6" spans="2:15">
      <c r="B6" s="64" t="s">
        <v>8</v>
      </c>
      <c r="C6" s="65">
        <v>0</v>
      </c>
      <c r="D6" s="65">
        <v>6530</v>
      </c>
      <c r="E6" s="65">
        <v>12000</v>
      </c>
      <c r="F6" s="65">
        <v>14690</v>
      </c>
      <c r="G6" s="65">
        <v>18976.666000000001</v>
      </c>
      <c r="H6" s="65">
        <v>10000</v>
      </c>
      <c r="I6" s="65">
        <v>16200</v>
      </c>
      <c r="J6" s="65">
        <v>9000</v>
      </c>
      <c r="K6" s="65">
        <v>0</v>
      </c>
      <c r="L6" s="65">
        <v>38800</v>
      </c>
      <c r="M6" s="65">
        <v>16393</v>
      </c>
      <c r="N6" s="66">
        <v>10603</v>
      </c>
      <c r="O6" s="67">
        <f t="shared" ref="O6:O42" si="0">SUM(C6:N6)</f>
        <v>153192.666</v>
      </c>
    </row>
    <row r="7" spans="2:15">
      <c r="B7" s="64" t="s">
        <v>9</v>
      </c>
      <c r="C7" s="65">
        <v>0</v>
      </c>
      <c r="D7" s="65">
        <v>0</v>
      </c>
      <c r="E7" s="65">
        <v>16000</v>
      </c>
      <c r="F7" s="65">
        <v>78036</v>
      </c>
      <c r="G7" s="65">
        <v>15000</v>
      </c>
      <c r="H7" s="65">
        <v>15413</v>
      </c>
      <c r="I7" s="65">
        <v>5530</v>
      </c>
      <c r="J7" s="65">
        <v>12550.677</v>
      </c>
      <c r="K7" s="65">
        <v>36248.684000000001</v>
      </c>
      <c r="L7" s="65">
        <v>0</v>
      </c>
      <c r="M7" s="65">
        <v>16176</v>
      </c>
      <c r="N7" s="65">
        <v>0</v>
      </c>
      <c r="O7" s="67">
        <f t="shared" si="0"/>
        <v>194954.361</v>
      </c>
    </row>
    <row r="8" spans="2:15">
      <c r="B8" s="64" t="s">
        <v>10</v>
      </c>
      <c r="C8" s="65">
        <v>168775.899</v>
      </c>
      <c r="D8" s="65">
        <v>151304.33600000001</v>
      </c>
      <c r="E8" s="65">
        <v>104238.14</v>
      </c>
      <c r="F8" s="65">
        <v>165743.32500000001</v>
      </c>
      <c r="G8" s="65">
        <v>107028.961</v>
      </c>
      <c r="H8" s="65">
        <v>139706.51699999999</v>
      </c>
      <c r="I8" s="65">
        <v>143696.41800000001</v>
      </c>
      <c r="J8" s="65">
        <v>173237.486</v>
      </c>
      <c r="K8" s="65">
        <v>139019.367</v>
      </c>
      <c r="L8" s="65">
        <v>172135.389</v>
      </c>
      <c r="M8" s="65">
        <v>93519.882999999987</v>
      </c>
      <c r="N8" s="65">
        <v>44983</v>
      </c>
      <c r="O8" s="67">
        <f t="shared" si="0"/>
        <v>1603388.7209999999</v>
      </c>
    </row>
    <row r="9" spans="2:15">
      <c r="B9" s="64" t="s">
        <v>43</v>
      </c>
      <c r="C9" s="65">
        <v>33500</v>
      </c>
      <c r="D9" s="65">
        <v>21330</v>
      </c>
      <c r="E9" s="65">
        <v>22200</v>
      </c>
      <c r="F9" s="65">
        <v>34000</v>
      </c>
      <c r="G9" s="65">
        <v>0</v>
      </c>
      <c r="H9" s="65">
        <v>63070</v>
      </c>
      <c r="I9" s="65">
        <v>33260</v>
      </c>
      <c r="J9" s="65">
        <v>0</v>
      </c>
      <c r="K9" s="65">
        <v>11000</v>
      </c>
      <c r="L9" s="65">
        <v>38475</v>
      </c>
      <c r="M9" s="65">
        <v>0</v>
      </c>
      <c r="N9" s="65">
        <v>10110</v>
      </c>
      <c r="O9" s="67">
        <f t="shared" si="0"/>
        <v>266945</v>
      </c>
    </row>
    <row r="10" spans="2:15">
      <c r="B10" s="64" t="s">
        <v>40</v>
      </c>
      <c r="C10" s="65">
        <v>8300</v>
      </c>
      <c r="D10" s="65">
        <v>0</v>
      </c>
      <c r="E10" s="65">
        <v>11029.313</v>
      </c>
      <c r="F10" s="65">
        <v>0</v>
      </c>
      <c r="G10" s="65">
        <v>36817.550999999999</v>
      </c>
      <c r="H10" s="65">
        <v>38216.627</v>
      </c>
      <c r="I10" s="65">
        <v>22775.002</v>
      </c>
      <c r="J10" s="65">
        <v>36614.472999999998</v>
      </c>
      <c r="K10" s="65">
        <v>28316.59</v>
      </c>
      <c r="L10" s="65">
        <v>45506.517</v>
      </c>
      <c r="M10" s="65">
        <v>0</v>
      </c>
      <c r="N10" s="65">
        <v>70303.864000000001</v>
      </c>
      <c r="O10" s="67">
        <f t="shared" si="0"/>
        <v>297879.93700000003</v>
      </c>
    </row>
    <row r="11" spans="2:15">
      <c r="B11" s="64" t="s">
        <v>25</v>
      </c>
      <c r="C11" s="65">
        <v>0</v>
      </c>
      <c r="D11" s="65">
        <v>0</v>
      </c>
      <c r="E11" s="65">
        <v>34195.786</v>
      </c>
      <c r="F11" s="65">
        <v>18703.395</v>
      </c>
      <c r="G11" s="65">
        <v>8992.9369999999999</v>
      </c>
      <c r="H11" s="65">
        <v>0</v>
      </c>
      <c r="I11" s="65">
        <v>0</v>
      </c>
      <c r="J11" s="65">
        <v>54950</v>
      </c>
      <c r="K11" s="65">
        <v>40110</v>
      </c>
      <c r="L11" s="65">
        <v>40400</v>
      </c>
      <c r="M11" s="65">
        <v>58295.608</v>
      </c>
      <c r="N11" s="65">
        <v>40410</v>
      </c>
      <c r="O11" s="67">
        <f t="shared" si="0"/>
        <v>296057.72600000002</v>
      </c>
    </row>
    <row r="12" spans="2:15">
      <c r="B12" s="64" t="s">
        <v>46</v>
      </c>
      <c r="C12" s="65">
        <v>18000</v>
      </c>
      <c r="D12" s="65">
        <v>3868.9769999999999</v>
      </c>
      <c r="E12" s="65">
        <v>15000</v>
      </c>
      <c r="F12" s="65">
        <v>10870.668</v>
      </c>
      <c r="G12" s="65">
        <v>21226.968000000001</v>
      </c>
      <c r="H12" s="65">
        <v>15000</v>
      </c>
      <c r="I12" s="65">
        <v>16200</v>
      </c>
      <c r="J12" s="65">
        <v>92476.058000000005</v>
      </c>
      <c r="K12" s="65">
        <v>0</v>
      </c>
      <c r="L12" s="65">
        <v>23489.423999999999</v>
      </c>
      <c r="M12" s="65">
        <v>0</v>
      </c>
      <c r="N12" s="66">
        <v>8731.9959999999992</v>
      </c>
      <c r="O12" s="67">
        <f t="shared" si="0"/>
        <v>224864.09100000001</v>
      </c>
    </row>
    <row r="13" spans="2:15">
      <c r="B13" s="64" t="s">
        <v>222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2900</v>
      </c>
      <c r="K13" s="65">
        <v>0</v>
      </c>
      <c r="L13" s="65">
        <v>0</v>
      </c>
      <c r="M13" s="65">
        <v>0</v>
      </c>
      <c r="N13" s="65">
        <v>10000</v>
      </c>
      <c r="O13" s="67">
        <f t="shared" si="0"/>
        <v>12900</v>
      </c>
    </row>
    <row r="14" spans="2:15">
      <c r="B14" s="64" t="s">
        <v>13</v>
      </c>
      <c r="C14" s="65">
        <v>84427.148000000001</v>
      </c>
      <c r="D14" s="65">
        <v>100300.856</v>
      </c>
      <c r="E14" s="65">
        <v>234234.95199999999</v>
      </c>
      <c r="F14" s="65">
        <v>147950.53499999997</v>
      </c>
      <c r="G14" s="65">
        <v>241188.45180000001</v>
      </c>
      <c r="H14" s="65">
        <v>94459.381000000008</v>
      </c>
      <c r="I14" s="65">
        <v>221212.79399999997</v>
      </c>
      <c r="J14" s="65">
        <v>264322.28100000002</v>
      </c>
      <c r="K14" s="65">
        <v>272360.277</v>
      </c>
      <c r="L14" s="65">
        <v>202034.821</v>
      </c>
      <c r="M14" s="65">
        <v>201560.94600000003</v>
      </c>
      <c r="N14" s="65">
        <v>413642.53700000001</v>
      </c>
      <c r="O14" s="67">
        <f t="shared" si="0"/>
        <v>2477694.9797999999</v>
      </c>
    </row>
    <row r="15" spans="2:15">
      <c r="B15" s="64" t="s">
        <v>226</v>
      </c>
      <c r="C15" s="65">
        <v>0</v>
      </c>
      <c r="D15" s="65">
        <v>0</v>
      </c>
      <c r="E15" s="65">
        <v>0</v>
      </c>
      <c r="F15" s="65">
        <v>2690</v>
      </c>
      <c r="G15" s="65">
        <v>0</v>
      </c>
      <c r="H15" s="65">
        <v>0</v>
      </c>
      <c r="I15" s="65">
        <v>5700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7">
        <f t="shared" si="0"/>
        <v>8390</v>
      </c>
    </row>
    <row r="16" spans="2:15">
      <c r="B16" s="64" t="s">
        <v>14</v>
      </c>
      <c r="C16" s="65">
        <v>0</v>
      </c>
      <c r="D16" s="65">
        <v>0</v>
      </c>
      <c r="E16" s="65">
        <v>0</v>
      </c>
      <c r="F16" s="65">
        <v>16000</v>
      </c>
      <c r="G16" s="65">
        <v>0</v>
      </c>
      <c r="H16" s="65">
        <v>0</v>
      </c>
      <c r="I16" s="65">
        <v>0</v>
      </c>
      <c r="J16" s="65">
        <v>33000</v>
      </c>
      <c r="K16" s="65">
        <v>0</v>
      </c>
      <c r="L16" s="65">
        <v>0</v>
      </c>
      <c r="M16" s="65">
        <v>0</v>
      </c>
      <c r="N16" s="65">
        <v>0</v>
      </c>
      <c r="O16" s="67">
        <f t="shared" si="0"/>
        <v>49000</v>
      </c>
    </row>
    <row r="17" spans="2:15">
      <c r="B17" s="64" t="s">
        <v>15</v>
      </c>
      <c r="C17" s="65">
        <v>76044</v>
      </c>
      <c r="D17" s="65">
        <v>76955</v>
      </c>
      <c r="E17" s="65">
        <v>33208</v>
      </c>
      <c r="F17" s="65">
        <v>32000</v>
      </c>
      <c r="G17" s="65">
        <v>91848.591</v>
      </c>
      <c r="H17" s="65">
        <v>39000</v>
      </c>
      <c r="I17" s="65">
        <v>71099</v>
      </c>
      <c r="J17" s="65">
        <v>79000</v>
      </c>
      <c r="K17" s="65">
        <v>74670</v>
      </c>
      <c r="L17" s="65">
        <v>94300</v>
      </c>
      <c r="M17" s="65">
        <v>36069</v>
      </c>
      <c r="N17" s="65">
        <v>15000</v>
      </c>
      <c r="O17" s="67">
        <f t="shared" si="0"/>
        <v>719193.59100000001</v>
      </c>
    </row>
    <row r="18" spans="2:15">
      <c r="B18" s="64" t="s">
        <v>23</v>
      </c>
      <c r="C18" s="65">
        <v>196664.75099999999</v>
      </c>
      <c r="D18" s="65">
        <v>276400.01699999999</v>
      </c>
      <c r="E18" s="65">
        <v>230617.28200000001</v>
      </c>
      <c r="F18" s="65">
        <v>204000</v>
      </c>
      <c r="G18" s="65">
        <v>347620.57079999999</v>
      </c>
      <c r="H18" s="65">
        <v>178716.13699999999</v>
      </c>
      <c r="I18" s="65">
        <v>908799.31099999999</v>
      </c>
      <c r="J18" s="65">
        <v>414094.35</v>
      </c>
      <c r="K18" s="65">
        <v>612279.82200000004</v>
      </c>
      <c r="L18" s="65">
        <v>347767.62400000001</v>
      </c>
      <c r="M18" s="65">
        <v>496950.53499999997</v>
      </c>
      <c r="N18" s="65">
        <v>562705.054</v>
      </c>
      <c r="O18" s="67">
        <f t="shared" si="0"/>
        <v>4776615.4538000003</v>
      </c>
    </row>
    <row r="19" spans="2:15">
      <c r="B19" s="64" t="s">
        <v>17</v>
      </c>
      <c r="C19" s="65">
        <v>104084.81400000001</v>
      </c>
      <c r="D19" s="65">
        <v>82627.173999999999</v>
      </c>
      <c r="E19" s="65">
        <v>84175.85</v>
      </c>
      <c r="F19" s="65">
        <v>177260.462</v>
      </c>
      <c r="G19" s="65">
        <v>117390.679</v>
      </c>
      <c r="H19" s="65">
        <v>207470.99299999999</v>
      </c>
      <c r="I19" s="65">
        <v>759671.50300000003</v>
      </c>
      <c r="J19" s="65">
        <v>200421.12</v>
      </c>
      <c r="K19" s="65">
        <v>410045.04000000004</v>
      </c>
      <c r="L19" s="65">
        <v>121371.86600000001</v>
      </c>
      <c r="M19" s="65">
        <v>295744.73800000001</v>
      </c>
      <c r="N19" s="65">
        <v>163301.217</v>
      </c>
      <c r="O19" s="67">
        <f t="shared" si="0"/>
        <v>2723565.4560000002</v>
      </c>
    </row>
    <row r="20" spans="2:15">
      <c r="B20" s="64" t="s">
        <v>24</v>
      </c>
      <c r="C20" s="65">
        <v>0</v>
      </c>
      <c r="D20" s="65">
        <v>10992.291999999999</v>
      </c>
      <c r="E20" s="65">
        <v>0</v>
      </c>
      <c r="F20" s="65">
        <v>0</v>
      </c>
      <c r="G20" s="65">
        <v>0</v>
      </c>
      <c r="H20" s="65">
        <v>19493</v>
      </c>
      <c r="I20" s="65">
        <v>11950</v>
      </c>
      <c r="J20" s="65">
        <v>0</v>
      </c>
      <c r="K20" s="65">
        <v>10687</v>
      </c>
      <c r="L20" s="65">
        <v>11750</v>
      </c>
      <c r="M20" s="65">
        <v>8700</v>
      </c>
      <c r="N20" s="65">
        <v>0</v>
      </c>
      <c r="O20" s="67">
        <f t="shared" si="0"/>
        <v>73572.292000000001</v>
      </c>
    </row>
    <row r="21" spans="2:15">
      <c r="B21" s="64" t="s">
        <v>18</v>
      </c>
      <c r="C21" s="65">
        <v>0</v>
      </c>
      <c r="D21" s="65">
        <v>224</v>
      </c>
      <c r="E21" s="65">
        <v>0</v>
      </c>
      <c r="F21" s="65">
        <v>67000</v>
      </c>
      <c r="G21" s="65">
        <v>0</v>
      </c>
      <c r="H21" s="65">
        <v>19493</v>
      </c>
      <c r="I21" s="65">
        <v>1188</v>
      </c>
      <c r="J21" s="65">
        <v>492.79999999999995</v>
      </c>
      <c r="K21" s="65">
        <v>764.6</v>
      </c>
      <c r="L21" s="65">
        <v>351</v>
      </c>
      <c r="M21" s="65">
        <v>1344.2249999999999</v>
      </c>
      <c r="N21" s="65">
        <v>1127</v>
      </c>
      <c r="O21" s="67">
        <f t="shared" si="0"/>
        <v>91984.625000000015</v>
      </c>
    </row>
    <row r="22" spans="2:15">
      <c r="B22" s="64" t="s">
        <v>59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10.5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7">
        <f t="shared" si="0"/>
        <v>10.5</v>
      </c>
    </row>
    <row r="23" spans="2:15">
      <c r="B23" s="64" t="s">
        <v>39</v>
      </c>
      <c r="C23" s="65">
        <v>112560.095</v>
      </c>
      <c r="D23" s="65">
        <v>127845.90299999999</v>
      </c>
      <c r="E23" s="65">
        <v>140513.41899999999</v>
      </c>
      <c r="F23" s="65">
        <v>92608.826000000001</v>
      </c>
      <c r="G23" s="65">
        <v>184272.82699999999</v>
      </c>
      <c r="H23" s="65">
        <v>100561.81</v>
      </c>
      <c r="I23" s="65">
        <v>107798.44</v>
      </c>
      <c r="J23" s="65">
        <v>228415.45599999998</v>
      </c>
      <c r="K23" s="65">
        <v>133545.58599999998</v>
      </c>
      <c r="L23" s="65">
        <v>67678.482999999993</v>
      </c>
      <c r="M23" s="65">
        <v>406675.98199999996</v>
      </c>
      <c r="N23" s="65">
        <v>105117.84600000001</v>
      </c>
      <c r="O23" s="67">
        <f t="shared" si="0"/>
        <v>1807594.673</v>
      </c>
    </row>
    <row r="24" spans="2:15">
      <c r="B24" s="64" t="s">
        <v>29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80</v>
      </c>
      <c r="J24" s="65">
        <v>0</v>
      </c>
      <c r="K24" s="65">
        <v>8</v>
      </c>
      <c r="L24" s="65">
        <v>0</v>
      </c>
      <c r="M24" s="65">
        <v>60.524999999999999</v>
      </c>
      <c r="N24" s="65">
        <v>0</v>
      </c>
      <c r="O24" s="67">
        <f t="shared" si="0"/>
        <v>148.52500000000001</v>
      </c>
    </row>
    <row r="25" spans="2:15">
      <c r="B25" s="64" t="s">
        <v>31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25</v>
      </c>
      <c r="O25" s="67">
        <f t="shared" si="0"/>
        <v>25</v>
      </c>
    </row>
    <row r="26" spans="2:15">
      <c r="B26" s="64" t="s">
        <v>30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153</v>
      </c>
      <c r="K26" s="65">
        <v>434</v>
      </c>
      <c r="L26" s="65">
        <v>0</v>
      </c>
      <c r="M26" s="65">
        <v>75</v>
      </c>
      <c r="N26" s="65">
        <v>0</v>
      </c>
      <c r="O26" s="67">
        <f t="shared" si="0"/>
        <v>662</v>
      </c>
    </row>
    <row r="27" spans="2:15">
      <c r="B27" s="64" t="s">
        <v>28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178.1</v>
      </c>
      <c r="L27" s="65">
        <v>0</v>
      </c>
      <c r="M27" s="65">
        <v>0</v>
      </c>
      <c r="N27" s="65">
        <v>530</v>
      </c>
      <c r="O27" s="67">
        <f t="shared" si="0"/>
        <v>708.1</v>
      </c>
    </row>
    <row r="28" spans="2:15">
      <c r="B28" s="64" t="s">
        <v>41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1305</v>
      </c>
      <c r="K28" s="65">
        <v>1671.3</v>
      </c>
      <c r="L28" s="65">
        <v>1000</v>
      </c>
      <c r="M28" s="65">
        <v>11645</v>
      </c>
      <c r="N28" s="65">
        <v>2355</v>
      </c>
      <c r="O28" s="67">
        <f t="shared" si="0"/>
        <v>17976.3</v>
      </c>
    </row>
    <row r="29" spans="2:15">
      <c r="B29" s="64" t="s">
        <v>44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72</v>
      </c>
      <c r="K29" s="65">
        <v>60</v>
      </c>
      <c r="L29" s="65">
        <v>15</v>
      </c>
      <c r="M29" s="65">
        <v>0</v>
      </c>
      <c r="N29" s="65">
        <v>0</v>
      </c>
      <c r="O29" s="67">
        <f t="shared" si="0"/>
        <v>147</v>
      </c>
    </row>
    <row r="30" spans="2:15">
      <c r="B30" s="64" t="s">
        <v>66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28</v>
      </c>
      <c r="L30" s="65">
        <v>70</v>
      </c>
      <c r="M30" s="65">
        <v>0</v>
      </c>
      <c r="N30" s="65">
        <v>0</v>
      </c>
      <c r="O30" s="67">
        <f t="shared" si="0"/>
        <v>98</v>
      </c>
    </row>
    <row r="31" spans="2:15">
      <c r="B31" s="64" t="s">
        <v>55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177</v>
      </c>
      <c r="K31" s="65">
        <v>604.79999999999995</v>
      </c>
      <c r="L31" s="65">
        <v>518</v>
      </c>
      <c r="M31" s="65">
        <v>85</v>
      </c>
      <c r="N31" s="65">
        <v>662</v>
      </c>
      <c r="O31" s="67">
        <f t="shared" si="0"/>
        <v>2046.8</v>
      </c>
    </row>
    <row r="32" spans="2:15">
      <c r="B32" s="64" t="s">
        <v>63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76</v>
      </c>
      <c r="K32" s="65">
        <v>0</v>
      </c>
      <c r="L32" s="65">
        <v>42</v>
      </c>
      <c r="M32" s="65">
        <v>0</v>
      </c>
      <c r="N32" s="65">
        <v>397</v>
      </c>
      <c r="O32" s="67">
        <f t="shared" si="0"/>
        <v>515</v>
      </c>
    </row>
    <row r="33" spans="2:15">
      <c r="B33" s="64" t="s">
        <v>48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160</v>
      </c>
      <c r="J33" s="65">
        <v>0</v>
      </c>
      <c r="K33" s="65">
        <v>160</v>
      </c>
      <c r="L33" s="65">
        <v>129</v>
      </c>
      <c r="M33" s="65">
        <v>195</v>
      </c>
      <c r="N33" s="65">
        <v>480</v>
      </c>
      <c r="O33" s="67">
        <f t="shared" si="0"/>
        <v>1124</v>
      </c>
    </row>
    <row r="34" spans="2:15">
      <c r="B34" s="64" t="s">
        <v>45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18</v>
      </c>
      <c r="O34" s="67">
        <f t="shared" si="0"/>
        <v>18</v>
      </c>
    </row>
    <row r="35" spans="2:15">
      <c r="B35" s="64" t="s">
        <v>19</v>
      </c>
      <c r="C35" s="65">
        <v>6529.0789999999997</v>
      </c>
      <c r="D35" s="65">
        <v>3882.5430000000001</v>
      </c>
      <c r="E35" s="65">
        <v>0</v>
      </c>
      <c r="F35" s="65">
        <v>35750.745999999999</v>
      </c>
      <c r="G35" s="65">
        <v>4922.1409999999996</v>
      </c>
      <c r="H35" s="65">
        <v>6612.2830000000004</v>
      </c>
      <c r="I35" s="65">
        <v>8000</v>
      </c>
      <c r="J35" s="65">
        <v>7396.9009999999998</v>
      </c>
      <c r="K35" s="65">
        <v>800</v>
      </c>
      <c r="L35" s="65">
        <v>23303.838</v>
      </c>
      <c r="M35" s="65">
        <v>9122.871000000001</v>
      </c>
      <c r="N35" s="65">
        <v>0</v>
      </c>
      <c r="O35" s="67">
        <f t="shared" si="0"/>
        <v>106320.40200000002</v>
      </c>
    </row>
    <row r="36" spans="2:15">
      <c r="B36" s="64" t="s">
        <v>33</v>
      </c>
      <c r="C36" s="65">
        <v>16800</v>
      </c>
      <c r="D36" s="65">
        <v>0</v>
      </c>
      <c r="E36" s="65">
        <v>500</v>
      </c>
      <c r="F36" s="65">
        <v>2000</v>
      </c>
      <c r="G36" s="65">
        <v>9</v>
      </c>
      <c r="H36" s="65">
        <v>0</v>
      </c>
      <c r="I36" s="65">
        <v>0</v>
      </c>
      <c r="J36" s="65">
        <v>2.895</v>
      </c>
      <c r="K36" s="65">
        <v>26000</v>
      </c>
      <c r="L36" s="65">
        <v>10000</v>
      </c>
      <c r="M36" s="65">
        <v>20000</v>
      </c>
      <c r="N36" s="65">
        <v>53246.5</v>
      </c>
      <c r="O36" s="67">
        <f t="shared" si="0"/>
        <v>128558.395</v>
      </c>
    </row>
    <row r="37" spans="2:15">
      <c r="B37" s="64" t="s">
        <v>21</v>
      </c>
      <c r="C37" s="65">
        <v>44122</v>
      </c>
      <c r="D37" s="65">
        <v>21988.1</v>
      </c>
      <c r="E37" s="65">
        <v>7157</v>
      </c>
      <c r="F37" s="65">
        <v>13000</v>
      </c>
      <c r="G37" s="65">
        <v>9</v>
      </c>
      <c r="H37" s="65">
        <v>0</v>
      </c>
      <c r="I37" s="65">
        <v>11950</v>
      </c>
      <c r="J37" s="65">
        <v>11416</v>
      </c>
      <c r="K37" s="65">
        <v>10687</v>
      </c>
      <c r="L37" s="65">
        <v>96654</v>
      </c>
      <c r="M37" s="65">
        <v>95700</v>
      </c>
      <c r="N37" s="65">
        <v>122702.7</v>
      </c>
      <c r="O37" s="67">
        <f t="shared" si="0"/>
        <v>435385.8</v>
      </c>
    </row>
    <row r="38" spans="2:15">
      <c r="B38" s="64" t="s">
        <v>36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10000</v>
      </c>
      <c r="J38" s="65">
        <v>2.895</v>
      </c>
      <c r="K38" s="65">
        <v>26000</v>
      </c>
      <c r="L38" s="65">
        <v>0</v>
      </c>
      <c r="M38" s="65">
        <v>14577.418000000001</v>
      </c>
      <c r="N38" s="65">
        <v>22435.251999999997</v>
      </c>
      <c r="O38" s="67">
        <f t="shared" si="0"/>
        <v>73015.565000000002</v>
      </c>
    </row>
    <row r="39" spans="2:15">
      <c r="B39" s="64" t="s">
        <v>27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15000</v>
      </c>
      <c r="M39" s="65">
        <v>0</v>
      </c>
      <c r="N39" s="65">
        <v>0</v>
      </c>
      <c r="O39" s="67">
        <f t="shared" si="0"/>
        <v>15000</v>
      </c>
    </row>
    <row r="40" spans="2:15">
      <c r="B40" s="64" t="s">
        <v>54</v>
      </c>
      <c r="C40" s="65">
        <v>2</v>
      </c>
      <c r="D40" s="65">
        <v>2988.1</v>
      </c>
      <c r="E40" s="65">
        <v>6157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2856.2</v>
      </c>
      <c r="O40" s="67">
        <f t="shared" si="0"/>
        <v>12003.3</v>
      </c>
    </row>
    <row r="41" spans="2:15">
      <c r="B41" s="64" t="s">
        <v>50</v>
      </c>
      <c r="C41" s="65">
        <v>0</v>
      </c>
      <c r="D41" s="65">
        <v>0</v>
      </c>
      <c r="E41" s="65">
        <v>0</v>
      </c>
      <c r="F41" s="65">
        <v>1107.8309999999999</v>
      </c>
      <c r="G41" s="65">
        <v>0</v>
      </c>
      <c r="H41" s="65">
        <v>0</v>
      </c>
      <c r="I41" s="65">
        <v>200</v>
      </c>
      <c r="J41" s="65">
        <v>715.4</v>
      </c>
      <c r="K41" s="65">
        <v>655.59999999999991</v>
      </c>
      <c r="L41" s="65">
        <v>66892</v>
      </c>
      <c r="M41" s="65">
        <v>2617.6999999999998</v>
      </c>
      <c r="N41" s="65">
        <v>780</v>
      </c>
      <c r="O41" s="67">
        <f t="shared" si="0"/>
        <v>72968.531000000003</v>
      </c>
    </row>
    <row r="42" spans="2:15">
      <c r="B42" s="64" t="s">
        <v>49</v>
      </c>
      <c r="C42" s="65">
        <v>41196.061999999998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110</v>
      </c>
      <c r="J42" s="65">
        <v>926</v>
      </c>
      <c r="K42" s="65">
        <v>1759</v>
      </c>
      <c r="L42" s="65">
        <v>1113</v>
      </c>
      <c r="M42" s="65">
        <v>290467.29099999997</v>
      </c>
      <c r="N42" s="65">
        <v>10603</v>
      </c>
      <c r="O42" s="67">
        <f t="shared" si="0"/>
        <v>346174.35299999994</v>
      </c>
    </row>
    <row r="43" spans="2:15">
      <c r="B43" s="68" t="s">
        <v>200</v>
      </c>
      <c r="C43" s="75">
        <f t="shared" ref="C43:O43" si="1">SUM(C6:C42)</f>
        <v>911005.848</v>
      </c>
      <c r="D43" s="75">
        <f t="shared" si="1"/>
        <v>887237.29799999984</v>
      </c>
      <c r="E43" s="75">
        <f t="shared" si="1"/>
        <v>951226.74199999997</v>
      </c>
      <c r="F43" s="75">
        <f t="shared" si="1"/>
        <v>1113411.7880000002</v>
      </c>
      <c r="G43" s="75">
        <f t="shared" si="1"/>
        <v>1195304.3436</v>
      </c>
      <c r="H43" s="75">
        <f t="shared" si="1"/>
        <v>947212.74800000014</v>
      </c>
      <c r="I43" s="75">
        <f t="shared" si="1"/>
        <v>2355590.9679999999</v>
      </c>
      <c r="J43" s="75">
        <f t="shared" si="1"/>
        <v>1623717.7920000004</v>
      </c>
      <c r="K43" s="75">
        <f t="shared" si="1"/>
        <v>1838092.7660000005</v>
      </c>
      <c r="L43" s="75">
        <f t="shared" si="1"/>
        <v>1418796.9620000001</v>
      </c>
      <c r="M43" s="75">
        <f t="shared" si="1"/>
        <v>2075975.7219999998</v>
      </c>
      <c r="N43" s="75">
        <f t="shared" si="1"/>
        <v>1673126.1659999997</v>
      </c>
      <c r="O43" s="75">
        <f t="shared" si="1"/>
        <v>16990699.143600002</v>
      </c>
    </row>
    <row r="45" spans="2:15">
      <c r="B45" s="59" t="s">
        <v>225</v>
      </c>
    </row>
  </sheetData>
  <mergeCells count="2">
    <mergeCell ref="B2:O2"/>
    <mergeCell ref="B3:O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1"/>
  <sheetViews>
    <sheetView zoomScaleNormal="100" workbookViewId="0">
      <selection activeCell="J66" sqref="J66"/>
    </sheetView>
  </sheetViews>
  <sheetFormatPr baseColWidth="10" defaultColWidth="10.85546875" defaultRowHeight="12.75"/>
  <cols>
    <col min="1" max="2" width="4" style="170" customWidth="1"/>
    <col min="3" max="3" width="4" style="171" customWidth="1"/>
    <col min="4" max="4" width="4" style="170" customWidth="1"/>
    <col min="5" max="7" width="10.85546875" style="169"/>
    <col min="8" max="16384" width="10.85546875" style="170"/>
  </cols>
  <sheetData>
    <row r="2" spans="2:15">
      <c r="D2" s="170" t="s">
        <v>349</v>
      </c>
    </row>
    <row r="3" spans="2:15" ht="15.75">
      <c r="E3" s="233" t="s">
        <v>350</v>
      </c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5" spans="2:15">
      <c r="D5" s="177"/>
    </row>
    <row r="6" spans="2:15">
      <c r="B6" s="173" t="s">
        <v>216</v>
      </c>
      <c r="C6" s="174" t="s">
        <v>2</v>
      </c>
      <c r="D6" s="177"/>
    </row>
    <row r="7" spans="2:15">
      <c r="B7" s="175" t="s">
        <v>8</v>
      </c>
      <c r="C7" s="176">
        <v>153192.666</v>
      </c>
      <c r="D7" s="177">
        <f>C7/$C$44</f>
        <v>9.0162661762923438E-3</v>
      </c>
    </row>
    <row r="8" spans="2:15">
      <c r="B8" s="175" t="s">
        <v>9</v>
      </c>
      <c r="C8" s="176">
        <v>194954.361</v>
      </c>
      <c r="D8" s="177">
        <f t="shared" ref="D8:D43" si="0">C8/$C$44</f>
        <v>1.1474181218342315E-2</v>
      </c>
    </row>
    <row r="9" spans="2:15">
      <c r="B9" s="175" t="s">
        <v>10</v>
      </c>
      <c r="C9" s="176">
        <v>1603388.7209999999</v>
      </c>
      <c r="D9" s="177">
        <f t="shared" si="0"/>
        <v>9.4368613524885986E-2</v>
      </c>
    </row>
    <row r="10" spans="2:15">
      <c r="B10" s="175" t="s">
        <v>43</v>
      </c>
      <c r="C10" s="176">
        <v>266945</v>
      </c>
      <c r="D10" s="177">
        <f t="shared" si="0"/>
        <v>1.5711242824316143E-2</v>
      </c>
    </row>
    <row r="11" spans="2:15">
      <c r="B11" s="175" t="s">
        <v>40</v>
      </c>
      <c r="C11" s="176">
        <v>297879.93700000003</v>
      </c>
      <c r="D11" s="177">
        <f t="shared" si="0"/>
        <v>1.7531941121575589E-2</v>
      </c>
    </row>
    <row r="12" spans="2:15">
      <c r="B12" s="175" t="s">
        <v>25</v>
      </c>
      <c r="C12" s="176">
        <v>296057.72600000002</v>
      </c>
      <c r="D12" s="177">
        <f t="shared" si="0"/>
        <v>1.7424693563096727E-2</v>
      </c>
    </row>
    <row r="13" spans="2:15">
      <c r="B13" s="175" t="s">
        <v>46</v>
      </c>
      <c r="C13" s="176">
        <v>224864.09100000001</v>
      </c>
      <c r="D13" s="177">
        <f t="shared" si="0"/>
        <v>1.323454020929451E-2</v>
      </c>
    </row>
    <row r="14" spans="2:15">
      <c r="B14" s="175" t="s">
        <v>222</v>
      </c>
      <c r="C14" s="176">
        <v>12900</v>
      </c>
      <c r="D14" s="177">
        <f t="shared" si="0"/>
        <v>7.5923891600771052E-4</v>
      </c>
    </row>
    <row r="15" spans="2:15">
      <c r="B15" s="175" t="s">
        <v>13</v>
      </c>
      <c r="C15" s="176">
        <v>2477694.9797999999</v>
      </c>
      <c r="D15" s="177">
        <f t="shared" si="0"/>
        <v>0.1458265465628758</v>
      </c>
    </row>
    <row r="16" spans="2:15">
      <c r="B16" s="175" t="s">
        <v>226</v>
      </c>
      <c r="C16" s="176">
        <v>8390</v>
      </c>
      <c r="D16" s="177">
        <f t="shared" si="0"/>
        <v>4.9379957405462725E-4</v>
      </c>
    </row>
    <row r="17" spans="2:4">
      <c r="B17" s="175" t="s">
        <v>14</v>
      </c>
      <c r="C17" s="176">
        <v>49000</v>
      </c>
      <c r="D17" s="177">
        <f t="shared" si="0"/>
        <v>2.8839307662308382E-3</v>
      </c>
    </row>
    <row r="18" spans="2:4">
      <c r="B18" s="175" t="s">
        <v>15</v>
      </c>
      <c r="C18" s="176">
        <v>719193.59100000001</v>
      </c>
      <c r="D18" s="177">
        <f t="shared" si="0"/>
        <v>4.2328663754304857E-2</v>
      </c>
    </row>
    <row r="19" spans="2:4">
      <c r="B19" s="175" t="s">
        <v>23</v>
      </c>
      <c r="C19" s="176">
        <v>4776615.4538000003</v>
      </c>
      <c r="D19" s="177">
        <f t="shared" si="0"/>
        <v>0.28113118909525503</v>
      </c>
    </row>
    <row r="20" spans="2:4">
      <c r="B20" s="175" t="s">
        <v>17</v>
      </c>
      <c r="C20" s="176">
        <v>2723565.4560000002</v>
      </c>
      <c r="D20" s="177">
        <f t="shared" si="0"/>
        <v>0.16029743290616169</v>
      </c>
    </row>
    <row r="21" spans="2:4">
      <c r="B21" s="175" t="s">
        <v>24</v>
      </c>
      <c r="C21" s="176">
        <v>73572.292000000001</v>
      </c>
      <c r="D21" s="177">
        <f t="shared" si="0"/>
        <v>4.3301509477738564E-3</v>
      </c>
    </row>
    <row r="22" spans="2:4">
      <c r="B22" s="175" t="s">
        <v>18</v>
      </c>
      <c r="C22" s="176">
        <v>91984.625000000015</v>
      </c>
      <c r="D22" s="177">
        <f t="shared" si="0"/>
        <v>5.4138222460756403E-3</v>
      </c>
    </row>
    <row r="23" spans="2:4">
      <c r="B23" s="175" t="s">
        <v>59</v>
      </c>
      <c r="C23" s="176">
        <v>10.5</v>
      </c>
      <c r="D23" s="177">
        <f t="shared" si="0"/>
        <v>6.1798516419232245E-7</v>
      </c>
    </row>
    <row r="24" spans="2:4">
      <c r="B24" s="175" t="s">
        <v>39</v>
      </c>
      <c r="C24" s="176">
        <v>1807594.673</v>
      </c>
      <c r="D24" s="177">
        <f t="shared" si="0"/>
        <v>0.10638730388448309</v>
      </c>
    </row>
    <row r="25" spans="2:4">
      <c r="B25" s="175" t="s">
        <v>29</v>
      </c>
      <c r="C25" s="176">
        <v>148.52500000000001</v>
      </c>
      <c r="D25" s="177">
        <f t="shared" si="0"/>
        <v>8.7415472868252099E-6</v>
      </c>
    </row>
    <row r="26" spans="2:4">
      <c r="B26" s="175" t="s">
        <v>31</v>
      </c>
      <c r="C26" s="176">
        <v>25</v>
      </c>
      <c r="D26" s="177">
        <f t="shared" si="0"/>
        <v>1.4713932480769583E-6</v>
      </c>
    </row>
    <row r="27" spans="2:4">
      <c r="B27" s="175" t="s">
        <v>30</v>
      </c>
      <c r="C27" s="176">
        <v>662</v>
      </c>
      <c r="D27" s="177">
        <f t="shared" si="0"/>
        <v>3.8962493209077858E-5</v>
      </c>
    </row>
    <row r="28" spans="2:4">
      <c r="B28" s="175" t="s">
        <v>28</v>
      </c>
      <c r="C28" s="176">
        <v>708.1</v>
      </c>
      <c r="D28" s="177">
        <f t="shared" si="0"/>
        <v>4.1675742358531767E-5</v>
      </c>
    </row>
    <row r="29" spans="2:4">
      <c r="B29" s="175" t="s">
        <v>41</v>
      </c>
      <c r="C29" s="176">
        <v>17976.3</v>
      </c>
      <c r="D29" s="177">
        <f t="shared" si="0"/>
        <v>1.058008257816233E-3</v>
      </c>
    </row>
    <row r="30" spans="2:4">
      <c r="B30" s="175" t="s">
        <v>44</v>
      </c>
      <c r="C30" s="176">
        <v>147</v>
      </c>
      <c r="D30" s="177">
        <f t="shared" si="0"/>
        <v>8.6517922986925152E-6</v>
      </c>
    </row>
    <row r="31" spans="2:4">
      <c r="B31" s="175" t="s">
        <v>66</v>
      </c>
      <c r="C31" s="176">
        <v>98</v>
      </c>
      <c r="D31" s="177">
        <f t="shared" si="0"/>
        <v>5.7678615324616762E-6</v>
      </c>
    </row>
    <row r="32" spans="2:4">
      <c r="B32" s="175" t="s">
        <v>55</v>
      </c>
      <c r="C32" s="176">
        <v>2046.8</v>
      </c>
      <c r="D32" s="177">
        <f t="shared" si="0"/>
        <v>1.2046590800655672E-4</v>
      </c>
    </row>
    <row r="33" spans="2:4">
      <c r="B33" s="175" t="s">
        <v>63</v>
      </c>
      <c r="C33" s="176">
        <v>515</v>
      </c>
      <c r="D33" s="177">
        <f t="shared" si="0"/>
        <v>3.0310700910385341E-5</v>
      </c>
    </row>
    <row r="34" spans="2:4">
      <c r="B34" s="175" t="s">
        <v>48</v>
      </c>
      <c r="C34" s="176">
        <v>1124</v>
      </c>
      <c r="D34" s="177">
        <f t="shared" si="0"/>
        <v>6.6153840433540037E-5</v>
      </c>
    </row>
    <row r="35" spans="2:4">
      <c r="B35" s="175" t="s">
        <v>45</v>
      </c>
      <c r="C35" s="176">
        <v>18</v>
      </c>
      <c r="D35" s="177">
        <f t="shared" si="0"/>
        <v>1.05940313861541E-6</v>
      </c>
    </row>
    <row r="36" spans="2:4">
      <c r="B36" s="175" t="s">
        <v>19</v>
      </c>
      <c r="C36" s="176">
        <v>106320.40200000002</v>
      </c>
      <c r="D36" s="177">
        <f t="shared" si="0"/>
        <v>6.257564865425118E-3</v>
      </c>
    </row>
    <row r="37" spans="2:4">
      <c r="B37" s="175" t="s">
        <v>33</v>
      </c>
      <c r="C37" s="176">
        <v>128558.395</v>
      </c>
      <c r="D37" s="177">
        <f t="shared" si="0"/>
        <v>7.5663981754644236E-3</v>
      </c>
    </row>
    <row r="38" spans="2:4">
      <c r="B38" s="175" t="s">
        <v>21</v>
      </c>
      <c r="C38" s="176">
        <v>435385.8</v>
      </c>
      <c r="D38" s="177">
        <f t="shared" si="0"/>
        <v>2.5624949057143395E-2</v>
      </c>
    </row>
    <row r="39" spans="2:4">
      <c r="B39" s="175" t="s">
        <v>36</v>
      </c>
      <c r="C39" s="176">
        <v>73015.565000000002</v>
      </c>
      <c r="D39" s="177">
        <f t="shared" si="0"/>
        <v>4.2973843738209712E-3</v>
      </c>
    </row>
    <row r="40" spans="2:4">
      <c r="B40" s="175" t="s">
        <v>27</v>
      </c>
      <c r="C40" s="176">
        <v>15000</v>
      </c>
      <c r="D40" s="177">
        <f t="shared" si="0"/>
        <v>8.8283594884617492E-4</v>
      </c>
    </row>
    <row r="41" spans="2:4">
      <c r="B41" s="175" t="s">
        <v>54</v>
      </c>
      <c r="C41" s="176">
        <v>12003.3</v>
      </c>
      <c r="D41" s="177">
        <f t="shared" si="0"/>
        <v>7.0646298298568605E-4</v>
      </c>
    </row>
    <row r="42" spans="2:4">
      <c r="B42" s="175" t="s">
        <v>50</v>
      </c>
      <c r="C42" s="176">
        <v>72968.531000000003</v>
      </c>
      <c r="D42" s="177">
        <f t="shared" si="0"/>
        <v>4.2946161534197693E-3</v>
      </c>
    </row>
    <row r="43" spans="2:4">
      <c r="B43" s="175" t="s">
        <v>49</v>
      </c>
      <c r="C43" s="176">
        <v>346174.35299999994</v>
      </c>
      <c r="D43" s="177">
        <f t="shared" si="0"/>
        <v>2.0374344226464378E-2</v>
      </c>
    </row>
    <row r="44" spans="2:4">
      <c r="B44" s="179" t="s">
        <v>2</v>
      </c>
      <c r="C44" s="178">
        <v>16990699.143600002</v>
      </c>
    </row>
    <row r="61" spans="5:5">
      <c r="E61" s="169" t="s">
        <v>348</v>
      </c>
    </row>
  </sheetData>
  <mergeCells count="1">
    <mergeCell ref="E3:O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87"/>
  <sheetViews>
    <sheetView showGridLines="0" zoomScale="115" zoomScaleNormal="115" workbookViewId="0">
      <selection activeCell="B2" sqref="B2:O2"/>
    </sheetView>
  </sheetViews>
  <sheetFormatPr baseColWidth="10" defaultColWidth="56.5703125" defaultRowHeight="12.75"/>
  <cols>
    <col min="1" max="1" width="4.5703125" style="79" customWidth="1"/>
    <col min="2" max="2" width="47.7109375" style="79" customWidth="1"/>
    <col min="3" max="12" width="11.5703125" style="79" bestFit="1" customWidth="1"/>
    <col min="13" max="13" width="11.7109375" style="79" bestFit="1" customWidth="1"/>
    <col min="14" max="14" width="11.5703125" style="79" bestFit="1" customWidth="1"/>
    <col min="15" max="15" width="12.7109375" style="79" bestFit="1" customWidth="1"/>
    <col min="16" max="16" width="4" style="79" customWidth="1"/>
    <col min="17" max="17" width="11.7109375" style="79" bestFit="1" customWidth="1"/>
    <col min="18" max="28" width="10.28515625" style="79" customWidth="1"/>
    <col min="29" max="29" width="13.5703125" style="79" bestFit="1" customWidth="1"/>
    <col min="30" max="16384" width="56.5703125" style="79"/>
  </cols>
  <sheetData>
    <row r="1" spans="2:57">
      <c r="B1" s="80"/>
    </row>
    <row r="2" spans="2:57" ht="15.75">
      <c r="B2" s="234" t="s">
        <v>309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</row>
    <row r="3" spans="2:57" ht="15.75">
      <c r="B3" s="234" t="s">
        <v>67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5" spans="2:57">
      <c r="B5" s="89" t="s">
        <v>308</v>
      </c>
      <c r="C5" s="89" t="s">
        <v>215</v>
      </c>
      <c r="D5" s="89" t="s">
        <v>214</v>
      </c>
      <c r="E5" s="89" t="s">
        <v>213</v>
      </c>
      <c r="F5" s="89" t="s">
        <v>212</v>
      </c>
      <c r="G5" s="89" t="s">
        <v>211</v>
      </c>
      <c r="H5" s="89" t="s">
        <v>210</v>
      </c>
      <c r="I5" s="89" t="s">
        <v>209</v>
      </c>
      <c r="J5" s="89" t="s">
        <v>208</v>
      </c>
      <c r="K5" s="89" t="s">
        <v>207</v>
      </c>
      <c r="L5" s="89" t="s">
        <v>206</v>
      </c>
      <c r="M5" s="89" t="s">
        <v>205</v>
      </c>
      <c r="N5" s="89" t="s">
        <v>204</v>
      </c>
      <c r="O5" s="89" t="s">
        <v>2</v>
      </c>
    </row>
    <row r="6" spans="2:57">
      <c r="B6" s="87" t="s">
        <v>307</v>
      </c>
      <c r="C6" s="88">
        <v>101604.43</v>
      </c>
      <c r="D6" s="88">
        <v>75269.75</v>
      </c>
      <c r="E6" s="88">
        <v>115336.26799999998</v>
      </c>
      <c r="F6" s="88">
        <v>146229.74300000002</v>
      </c>
      <c r="G6" s="88">
        <v>170212.43080000003</v>
      </c>
      <c r="H6" s="88">
        <v>150834.41999999998</v>
      </c>
      <c r="I6" s="88">
        <v>603093.37399999995</v>
      </c>
      <c r="J6" s="88">
        <v>308300.00900000002</v>
      </c>
      <c r="K6" s="88">
        <v>316810.37999999995</v>
      </c>
      <c r="L6" s="88">
        <v>193105.609</v>
      </c>
      <c r="M6" s="88">
        <v>199734.56900000005</v>
      </c>
      <c r="N6" s="88">
        <v>295251.67300000001</v>
      </c>
      <c r="O6" s="90">
        <v>2675782.6558000003</v>
      </c>
      <c r="R6" s="84"/>
    </row>
    <row r="7" spans="2:57">
      <c r="B7" s="87" t="s">
        <v>306</v>
      </c>
      <c r="C7" s="88">
        <v>98953.499000000011</v>
      </c>
      <c r="D7" s="88">
        <v>131958.90600000002</v>
      </c>
      <c r="E7" s="88">
        <v>73578.310000000012</v>
      </c>
      <c r="F7" s="88">
        <v>86908.724999999991</v>
      </c>
      <c r="G7" s="88">
        <v>128209.052</v>
      </c>
      <c r="H7" s="88">
        <v>103544.81700000001</v>
      </c>
      <c r="I7" s="88">
        <v>237152.818</v>
      </c>
      <c r="J7" s="88">
        <v>142428.28600000002</v>
      </c>
      <c r="K7" s="88">
        <v>276427.04700000002</v>
      </c>
      <c r="L7" s="88">
        <v>250559.649</v>
      </c>
      <c r="M7" s="88">
        <v>144137.42299999998</v>
      </c>
      <c r="N7" s="88">
        <v>127585.9</v>
      </c>
      <c r="O7" s="90">
        <v>1801444.4319999998</v>
      </c>
    </row>
    <row r="8" spans="2:57">
      <c r="B8" s="87" t="s">
        <v>305</v>
      </c>
      <c r="C8" s="88">
        <v>53002</v>
      </c>
      <c r="D8" s="88">
        <v>77951.89</v>
      </c>
      <c r="E8" s="88">
        <v>147482.44500000001</v>
      </c>
      <c r="F8" s="88">
        <v>179721</v>
      </c>
      <c r="G8" s="88">
        <v>108190</v>
      </c>
      <c r="H8" s="88">
        <v>116550</v>
      </c>
      <c r="I8" s="88">
        <v>270441</v>
      </c>
      <c r="J8" s="88">
        <v>114501</v>
      </c>
      <c r="K8" s="88">
        <v>226674</v>
      </c>
      <c r="L8" s="88">
        <v>158000</v>
      </c>
      <c r="M8" s="88">
        <v>203923</v>
      </c>
      <c r="N8" s="88">
        <v>115000</v>
      </c>
      <c r="O8" s="90">
        <v>1771436.335</v>
      </c>
    </row>
    <row r="9" spans="2:57">
      <c r="B9" s="87" t="s">
        <v>304</v>
      </c>
      <c r="C9" s="88">
        <v>87120</v>
      </c>
      <c r="D9" s="88">
        <v>69000</v>
      </c>
      <c r="E9" s="88">
        <v>61610.688999999998</v>
      </c>
      <c r="F9" s="88">
        <v>32000</v>
      </c>
      <c r="G9" s="88">
        <v>124009</v>
      </c>
      <c r="H9" s="88">
        <v>64700</v>
      </c>
      <c r="I9" s="88">
        <v>124725</v>
      </c>
      <c r="J9" s="88">
        <v>66002.895000000004</v>
      </c>
      <c r="K9" s="88">
        <v>100800</v>
      </c>
      <c r="L9" s="88">
        <v>45000</v>
      </c>
      <c r="M9" s="88">
        <v>94600</v>
      </c>
      <c r="N9" s="88">
        <v>81000</v>
      </c>
      <c r="O9" s="90">
        <v>950567.58400000003</v>
      </c>
    </row>
    <row r="10" spans="2:57">
      <c r="B10" s="87" t="s">
        <v>303</v>
      </c>
      <c r="C10" s="88">
        <v>41800</v>
      </c>
      <c r="D10" s="88">
        <v>14800</v>
      </c>
      <c r="E10" s="88">
        <v>33200</v>
      </c>
      <c r="F10" s="88">
        <v>45200</v>
      </c>
      <c r="G10" s="88">
        <v>31953.510000000002</v>
      </c>
      <c r="H10" s="88">
        <v>97236.627000000008</v>
      </c>
      <c r="I10" s="88">
        <v>93755.002000000008</v>
      </c>
      <c r="J10" s="88">
        <v>34000</v>
      </c>
      <c r="K10" s="88">
        <v>19478.393</v>
      </c>
      <c r="L10" s="88">
        <v>39539</v>
      </c>
      <c r="M10" s="88">
        <v>0</v>
      </c>
      <c r="N10" s="88">
        <v>60203.864000000001</v>
      </c>
      <c r="O10" s="90">
        <v>511166.39599999995</v>
      </c>
    </row>
    <row r="11" spans="2:57">
      <c r="B11" s="87" t="s">
        <v>302</v>
      </c>
      <c r="C11" s="88">
        <v>25212.9</v>
      </c>
      <c r="D11" s="88">
        <v>28457.9</v>
      </c>
      <c r="E11" s="88">
        <v>29445.800000000003</v>
      </c>
      <c r="F11" s="88">
        <v>39674.659999999996</v>
      </c>
      <c r="G11" s="88">
        <v>37149.599999999999</v>
      </c>
      <c r="H11" s="88">
        <v>25111.3</v>
      </c>
      <c r="I11" s="88">
        <v>77826.94</v>
      </c>
      <c r="J11" s="88">
        <v>47600.42</v>
      </c>
      <c r="K11" s="88">
        <v>49884</v>
      </c>
      <c r="L11" s="88">
        <v>61656.2</v>
      </c>
      <c r="M11" s="88">
        <v>56445</v>
      </c>
      <c r="N11" s="88">
        <v>20200</v>
      </c>
      <c r="O11" s="90">
        <v>498664.72</v>
      </c>
    </row>
    <row r="12" spans="2:57">
      <c r="B12" s="87" t="s">
        <v>301</v>
      </c>
      <c r="C12" s="88">
        <v>46329.259999999995</v>
      </c>
      <c r="D12" s="88">
        <v>14899.03</v>
      </c>
      <c r="E12" s="88">
        <v>42287.6</v>
      </c>
      <c r="F12" s="88">
        <v>24041.410000000003</v>
      </c>
      <c r="G12" s="88">
        <v>39218.680000000008</v>
      </c>
      <c r="H12" s="88">
        <v>41025.660000000003</v>
      </c>
      <c r="I12" s="88">
        <v>41375.079999999994</v>
      </c>
      <c r="J12" s="88">
        <v>19879.049999999996</v>
      </c>
      <c r="K12" s="88">
        <v>14616.548000000001</v>
      </c>
      <c r="L12" s="88">
        <v>31111.809999999998</v>
      </c>
      <c r="M12" s="88">
        <v>34139.85</v>
      </c>
      <c r="N12" s="88">
        <v>37492.089999999997</v>
      </c>
      <c r="O12" s="90">
        <v>386416.06799999997</v>
      </c>
      <c r="AR12" s="81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3"/>
    </row>
    <row r="13" spans="2:57">
      <c r="B13" s="87" t="s">
        <v>300</v>
      </c>
      <c r="C13" s="88">
        <v>21791.17</v>
      </c>
      <c r="D13" s="88">
        <v>15101.26</v>
      </c>
      <c r="E13" s="88">
        <v>23475.157999999999</v>
      </c>
      <c r="F13" s="88">
        <v>19939.769999999997</v>
      </c>
      <c r="G13" s="88">
        <v>14870.83</v>
      </c>
      <c r="H13" s="88">
        <v>17375.439999999999</v>
      </c>
      <c r="I13" s="88">
        <v>23902.699999999997</v>
      </c>
      <c r="J13" s="88">
        <v>31382.07</v>
      </c>
      <c r="K13" s="88">
        <v>30830.31</v>
      </c>
      <c r="L13" s="88">
        <v>23145.100000000002</v>
      </c>
      <c r="M13" s="88">
        <v>19380.78</v>
      </c>
      <c r="N13" s="88">
        <v>33435.112000000001</v>
      </c>
      <c r="O13" s="90">
        <v>274629.7</v>
      </c>
      <c r="AR13" s="81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3"/>
    </row>
    <row r="14" spans="2:57">
      <c r="B14" s="87" t="s">
        <v>299</v>
      </c>
      <c r="C14" s="88">
        <v>0</v>
      </c>
      <c r="D14" s="88">
        <v>0</v>
      </c>
      <c r="E14" s="88">
        <v>0</v>
      </c>
      <c r="F14" s="88">
        <v>33557</v>
      </c>
      <c r="G14" s="88">
        <v>27</v>
      </c>
      <c r="H14" s="88">
        <v>527</v>
      </c>
      <c r="I14" s="88">
        <v>29450</v>
      </c>
      <c r="J14" s="88">
        <v>73420</v>
      </c>
      <c r="K14" s="88">
        <v>40400</v>
      </c>
      <c r="L14" s="88">
        <v>29078</v>
      </c>
      <c r="M14" s="88">
        <v>37357</v>
      </c>
      <c r="N14" s="88">
        <v>29300</v>
      </c>
      <c r="O14" s="90">
        <v>273116</v>
      </c>
      <c r="AR14" s="81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3"/>
    </row>
    <row r="15" spans="2:57">
      <c r="B15" s="87" t="s">
        <v>298</v>
      </c>
      <c r="C15" s="88">
        <v>34139</v>
      </c>
      <c r="D15" s="88">
        <v>53904.804580000004</v>
      </c>
      <c r="E15" s="88">
        <v>28025</v>
      </c>
      <c r="F15" s="88">
        <v>9725.9429999999993</v>
      </c>
      <c r="G15" s="88">
        <v>28545.127</v>
      </c>
      <c r="H15" s="88">
        <v>11650.987999999999</v>
      </c>
      <c r="I15" s="88">
        <v>31389.972999999998</v>
      </c>
      <c r="J15" s="88">
        <v>9053</v>
      </c>
      <c r="K15" s="88">
        <v>8000</v>
      </c>
      <c r="L15" s="88">
        <v>0</v>
      </c>
      <c r="M15" s="88">
        <v>0</v>
      </c>
      <c r="N15" s="88">
        <v>0</v>
      </c>
      <c r="O15" s="90">
        <v>214433.83558000001</v>
      </c>
      <c r="AR15" s="81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3"/>
    </row>
    <row r="16" spans="2:57">
      <c r="B16" s="87" t="s">
        <v>297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2107.3589999999999</v>
      </c>
      <c r="J16" s="88">
        <v>106269.86600000001</v>
      </c>
      <c r="K16" s="88">
        <v>49164.707999999999</v>
      </c>
      <c r="L16" s="88">
        <v>5404.1969999999992</v>
      </c>
      <c r="M16" s="88">
        <v>4696.8230000000003</v>
      </c>
      <c r="N16" s="88">
        <v>5007.6039999999994</v>
      </c>
      <c r="O16" s="90">
        <v>172650.557</v>
      </c>
      <c r="AR16" s="81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3"/>
    </row>
    <row r="17" spans="2:57">
      <c r="B17" s="87" t="s">
        <v>296</v>
      </c>
      <c r="C17" s="88">
        <v>8805.5</v>
      </c>
      <c r="D17" s="88">
        <v>14697</v>
      </c>
      <c r="E17" s="88">
        <v>13425.5</v>
      </c>
      <c r="F17" s="88">
        <v>19688.22</v>
      </c>
      <c r="G17" s="88">
        <v>9336.5</v>
      </c>
      <c r="H17" s="88">
        <v>14861.5</v>
      </c>
      <c r="I17" s="88">
        <v>7995.5</v>
      </c>
      <c r="J17" s="88">
        <v>12424</v>
      </c>
      <c r="K17" s="88">
        <v>20116.660000000003</v>
      </c>
      <c r="L17" s="88">
        <v>22020</v>
      </c>
      <c r="M17" s="88">
        <v>9593.5</v>
      </c>
      <c r="N17" s="88">
        <v>19122.501</v>
      </c>
      <c r="O17" s="90">
        <v>172086.38099999999</v>
      </c>
      <c r="AR17" s="81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3"/>
    </row>
    <row r="18" spans="2:57">
      <c r="B18" s="87" t="s">
        <v>295</v>
      </c>
      <c r="C18" s="88">
        <v>6016</v>
      </c>
      <c r="D18" s="88">
        <v>5681</v>
      </c>
      <c r="E18" s="88">
        <v>9121</v>
      </c>
      <c r="F18" s="88">
        <v>7586</v>
      </c>
      <c r="G18" s="88">
        <v>7591</v>
      </c>
      <c r="H18" s="88">
        <v>2221</v>
      </c>
      <c r="I18" s="88">
        <v>6417</v>
      </c>
      <c r="J18" s="88">
        <v>4710</v>
      </c>
      <c r="K18" s="88">
        <v>5122</v>
      </c>
      <c r="L18" s="88">
        <v>11140.25</v>
      </c>
      <c r="M18" s="88">
        <v>10551.25</v>
      </c>
      <c r="N18" s="88">
        <v>13276.98</v>
      </c>
      <c r="O18" s="90">
        <v>89433.48</v>
      </c>
      <c r="AR18" s="81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3"/>
    </row>
    <row r="19" spans="2:57">
      <c r="B19" s="87" t="s">
        <v>294</v>
      </c>
      <c r="C19" s="88">
        <v>7724.1</v>
      </c>
      <c r="D19" s="88">
        <v>7644</v>
      </c>
      <c r="E19" s="88">
        <v>6831</v>
      </c>
      <c r="F19" s="88">
        <v>6545</v>
      </c>
      <c r="G19" s="88">
        <v>7372</v>
      </c>
      <c r="H19" s="88">
        <v>6255</v>
      </c>
      <c r="I19" s="88">
        <v>1793</v>
      </c>
      <c r="J19" s="88">
        <v>6861</v>
      </c>
      <c r="K19" s="88">
        <v>5114</v>
      </c>
      <c r="L19" s="88">
        <v>7309</v>
      </c>
      <c r="M19" s="88">
        <v>8262</v>
      </c>
      <c r="N19" s="88">
        <v>8868</v>
      </c>
      <c r="O19" s="90">
        <v>80578.100000000006</v>
      </c>
      <c r="AR19" s="81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3"/>
    </row>
    <row r="20" spans="2:57">
      <c r="B20" s="87" t="s">
        <v>293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19826</v>
      </c>
      <c r="J20" s="88">
        <v>0</v>
      </c>
      <c r="K20" s="88">
        <v>0</v>
      </c>
      <c r="L20" s="88">
        <v>31475</v>
      </c>
      <c r="M20" s="88">
        <v>13510</v>
      </c>
      <c r="N20" s="88">
        <v>0</v>
      </c>
      <c r="O20" s="90">
        <v>64811</v>
      </c>
      <c r="AR20" s="81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3"/>
    </row>
    <row r="21" spans="2:57">
      <c r="B21" s="87" t="s">
        <v>292</v>
      </c>
      <c r="C21" s="88">
        <v>5594</v>
      </c>
      <c r="D21" s="88">
        <v>5594</v>
      </c>
      <c r="E21" s="88">
        <v>5594</v>
      </c>
      <c r="F21" s="88">
        <v>4384</v>
      </c>
      <c r="G21" s="88">
        <v>8442</v>
      </c>
      <c r="H21" s="88">
        <v>5594</v>
      </c>
      <c r="I21" s="88">
        <v>2797</v>
      </c>
      <c r="J21" s="88">
        <v>5594</v>
      </c>
      <c r="K21" s="88">
        <v>0</v>
      </c>
      <c r="L21" s="88">
        <v>5594</v>
      </c>
      <c r="M21" s="88">
        <v>5594</v>
      </c>
      <c r="N21" s="88">
        <v>5594</v>
      </c>
      <c r="O21" s="90">
        <v>60375</v>
      </c>
      <c r="AR21" s="81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3"/>
    </row>
    <row r="22" spans="2:57">
      <c r="B22" s="87" t="s">
        <v>291</v>
      </c>
      <c r="C22" s="88">
        <v>5308</v>
      </c>
      <c r="D22" s="88">
        <v>5308</v>
      </c>
      <c r="E22" s="88">
        <v>5308</v>
      </c>
      <c r="F22" s="88">
        <v>4168</v>
      </c>
      <c r="G22" s="88">
        <v>5308</v>
      </c>
      <c r="H22" s="88">
        <v>5308</v>
      </c>
      <c r="I22" s="88">
        <v>2654</v>
      </c>
      <c r="J22" s="88">
        <v>5308</v>
      </c>
      <c r="K22" s="88">
        <v>0</v>
      </c>
      <c r="L22" s="88">
        <v>5308</v>
      </c>
      <c r="M22" s="88">
        <v>4004</v>
      </c>
      <c r="N22" s="88">
        <v>5308</v>
      </c>
      <c r="O22" s="90">
        <v>53290</v>
      </c>
      <c r="AR22" s="81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3"/>
    </row>
    <row r="23" spans="2:57">
      <c r="B23" s="87" t="s">
        <v>290</v>
      </c>
      <c r="C23" s="88">
        <v>5805</v>
      </c>
      <c r="D23" s="88">
        <v>6167.25</v>
      </c>
      <c r="E23" s="88">
        <v>0</v>
      </c>
      <c r="F23" s="88">
        <v>0</v>
      </c>
      <c r="G23" s="88">
        <v>0</v>
      </c>
      <c r="H23" s="88">
        <v>7590.2479999999996</v>
      </c>
      <c r="I23" s="88">
        <v>6801</v>
      </c>
      <c r="J23" s="88">
        <v>5152</v>
      </c>
      <c r="K23" s="88">
        <v>10385.75</v>
      </c>
      <c r="L23" s="88">
        <v>4381</v>
      </c>
      <c r="M23" s="88">
        <v>420</v>
      </c>
      <c r="N23" s="88">
        <v>0</v>
      </c>
      <c r="O23" s="90">
        <v>46702.248</v>
      </c>
      <c r="AR23" s="81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3"/>
    </row>
    <row r="24" spans="2:57">
      <c r="B24" s="87" t="s">
        <v>289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23000</v>
      </c>
      <c r="L24" s="88">
        <v>0</v>
      </c>
      <c r="M24" s="88">
        <v>0</v>
      </c>
      <c r="N24" s="88">
        <v>20000</v>
      </c>
      <c r="O24" s="90">
        <v>43000</v>
      </c>
      <c r="AR24" s="81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3"/>
    </row>
    <row r="25" spans="2:57">
      <c r="B25" s="87" t="s">
        <v>288</v>
      </c>
      <c r="C25" s="88">
        <v>783</v>
      </c>
      <c r="D25" s="88">
        <v>1249</v>
      </c>
      <c r="E25" s="88">
        <v>1535</v>
      </c>
      <c r="F25" s="88">
        <v>1095</v>
      </c>
      <c r="G25" s="88">
        <v>1322</v>
      </c>
      <c r="H25" s="88">
        <v>1115</v>
      </c>
      <c r="I25" s="88">
        <v>6390</v>
      </c>
      <c r="J25" s="88">
        <v>5613</v>
      </c>
      <c r="K25" s="88">
        <v>4158</v>
      </c>
      <c r="L25" s="88">
        <v>5808</v>
      </c>
      <c r="M25" s="88">
        <v>6323.75</v>
      </c>
      <c r="N25" s="88">
        <v>6865.5</v>
      </c>
      <c r="O25" s="90">
        <v>42257.25</v>
      </c>
      <c r="AR25" s="81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3"/>
    </row>
    <row r="26" spans="2:57">
      <c r="B26" s="87" t="s">
        <v>287</v>
      </c>
      <c r="C26" s="88">
        <v>5491.9</v>
      </c>
      <c r="D26" s="88">
        <v>7158</v>
      </c>
      <c r="E26" s="88">
        <v>10803.75</v>
      </c>
      <c r="F26" s="88">
        <v>6011.25</v>
      </c>
      <c r="G26" s="88">
        <v>5529.25</v>
      </c>
      <c r="H26" s="88">
        <v>0</v>
      </c>
      <c r="I26" s="88">
        <v>5769</v>
      </c>
      <c r="J26" s="88">
        <v>147.22</v>
      </c>
      <c r="K26" s="88">
        <v>111.47</v>
      </c>
      <c r="L26" s="88">
        <v>0</v>
      </c>
      <c r="M26" s="88">
        <v>0</v>
      </c>
      <c r="N26" s="88">
        <v>143.66</v>
      </c>
      <c r="O26" s="90">
        <v>41165.500000000007</v>
      </c>
      <c r="AR26" s="81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3"/>
    </row>
    <row r="27" spans="2:57">
      <c r="B27" s="87" t="s">
        <v>286</v>
      </c>
      <c r="C27" s="88">
        <v>1008</v>
      </c>
      <c r="D27" s="88">
        <v>721</v>
      </c>
      <c r="E27" s="88">
        <v>2640</v>
      </c>
      <c r="F27" s="88">
        <v>40</v>
      </c>
      <c r="G27" s="88">
        <v>1233</v>
      </c>
      <c r="H27" s="88">
        <v>0</v>
      </c>
      <c r="I27" s="88">
        <v>1351</v>
      </c>
      <c r="J27" s="88">
        <v>3025</v>
      </c>
      <c r="K27" s="88">
        <v>7379</v>
      </c>
      <c r="L27" s="88">
        <v>6692</v>
      </c>
      <c r="M27" s="88">
        <v>6670</v>
      </c>
      <c r="N27" s="88">
        <v>9640</v>
      </c>
      <c r="O27" s="90">
        <v>40399</v>
      </c>
      <c r="AR27" s="81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3"/>
    </row>
    <row r="28" spans="2:57">
      <c r="B28" s="87" t="s">
        <v>285</v>
      </c>
      <c r="C28" s="88">
        <v>8575</v>
      </c>
      <c r="D28" s="88">
        <v>5491</v>
      </c>
      <c r="E28" s="88">
        <v>8123</v>
      </c>
      <c r="F28" s="88">
        <v>1500</v>
      </c>
      <c r="G28" s="88">
        <v>4759</v>
      </c>
      <c r="H28" s="88">
        <v>3310</v>
      </c>
      <c r="I28" s="88">
        <v>1800</v>
      </c>
      <c r="J28" s="88">
        <v>850</v>
      </c>
      <c r="K28" s="88">
        <v>20</v>
      </c>
      <c r="L28" s="88">
        <v>2120</v>
      </c>
      <c r="M28" s="88">
        <v>1617</v>
      </c>
      <c r="N28" s="88">
        <v>1554.5</v>
      </c>
      <c r="O28" s="90">
        <v>39719.5</v>
      </c>
      <c r="AR28" s="81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3"/>
    </row>
    <row r="29" spans="2:57">
      <c r="B29" s="87" t="s">
        <v>284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35200</v>
      </c>
      <c r="K29" s="88">
        <v>0</v>
      </c>
      <c r="L29" s="88">
        <v>0</v>
      </c>
      <c r="M29" s="88">
        <v>0</v>
      </c>
      <c r="N29" s="88">
        <v>0</v>
      </c>
      <c r="O29" s="90">
        <v>35200</v>
      </c>
      <c r="AR29" s="81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3"/>
    </row>
    <row r="30" spans="2:57">
      <c r="B30" s="87" t="s">
        <v>283</v>
      </c>
      <c r="C30" s="88">
        <v>921.25</v>
      </c>
      <c r="D30" s="88">
        <v>1917.5</v>
      </c>
      <c r="E30" s="88">
        <v>0</v>
      </c>
      <c r="F30" s="88">
        <v>22500</v>
      </c>
      <c r="G30" s="88">
        <v>7998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90">
        <v>33336.75</v>
      </c>
      <c r="AR30" s="81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3"/>
    </row>
    <row r="31" spans="2:57">
      <c r="B31" s="87" t="s">
        <v>282</v>
      </c>
      <c r="C31" s="88">
        <v>2128</v>
      </c>
      <c r="D31" s="88">
        <v>3064</v>
      </c>
      <c r="E31" s="88">
        <v>3241</v>
      </c>
      <c r="F31" s="88">
        <v>1300</v>
      </c>
      <c r="G31" s="88">
        <v>1949</v>
      </c>
      <c r="H31" s="88">
        <v>1350</v>
      </c>
      <c r="I31" s="88">
        <v>2827.75</v>
      </c>
      <c r="J31" s="88">
        <v>3422.6</v>
      </c>
      <c r="K31" s="88">
        <v>3459.7000000000007</v>
      </c>
      <c r="L31" s="88">
        <v>3698.5</v>
      </c>
      <c r="M31" s="88">
        <v>3534.3</v>
      </c>
      <c r="N31" s="88">
        <v>3261</v>
      </c>
      <c r="O31" s="90">
        <v>33235.85</v>
      </c>
      <c r="AR31" s="81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3"/>
    </row>
    <row r="32" spans="2:57">
      <c r="B32" s="87" t="s">
        <v>281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1878.1</v>
      </c>
      <c r="J32" s="88">
        <v>4307</v>
      </c>
      <c r="K32" s="88">
        <v>6612.25</v>
      </c>
      <c r="L32" s="88">
        <v>5961</v>
      </c>
      <c r="M32" s="88">
        <v>23</v>
      </c>
      <c r="N32" s="88">
        <v>6868</v>
      </c>
      <c r="O32" s="90">
        <v>25649.35</v>
      </c>
      <c r="AR32" s="81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3"/>
    </row>
    <row r="33" spans="2:15">
      <c r="B33" s="87" t="s">
        <v>280</v>
      </c>
      <c r="C33" s="88">
        <v>772</v>
      </c>
      <c r="D33" s="88">
        <v>1104</v>
      </c>
      <c r="E33" s="88">
        <v>653</v>
      </c>
      <c r="F33" s="88">
        <v>140</v>
      </c>
      <c r="G33" s="88">
        <v>100</v>
      </c>
      <c r="H33" s="88">
        <v>180</v>
      </c>
      <c r="I33" s="88">
        <v>1954.8549999999998</v>
      </c>
      <c r="J33" s="88">
        <v>1112</v>
      </c>
      <c r="K33" s="88">
        <v>8368</v>
      </c>
      <c r="L33" s="88">
        <v>6531</v>
      </c>
      <c r="M33" s="88">
        <v>284</v>
      </c>
      <c r="N33" s="88">
        <v>3926</v>
      </c>
      <c r="O33" s="90">
        <v>25124.855</v>
      </c>
    </row>
    <row r="34" spans="2:15">
      <c r="B34" s="87" t="s">
        <v>279</v>
      </c>
      <c r="C34" s="88">
        <v>1800</v>
      </c>
      <c r="D34" s="88">
        <v>1800</v>
      </c>
      <c r="E34" s="88">
        <v>4050</v>
      </c>
      <c r="F34" s="88">
        <v>900</v>
      </c>
      <c r="G34" s="88">
        <v>1800</v>
      </c>
      <c r="H34" s="88">
        <v>0</v>
      </c>
      <c r="I34" s="88">
        <v>1800</v>
      </c>
      <c r="J34" s="88">
        <v>1800</v>
      </c>
      <c r="K34" s="88">
        <v>3150</v>
      </c>
      <c r="L34" s="88">
        <v>450</v>
      </c>
      <c r="M34" s="88">
        <v>1800</v>
      </c>
      <c r="N34" s="88">
        <v>1800</v>
      </c>
      <c r="O34" s="90">
        <v>21150</v>
      </c>
    </row>
    <row r="35" spans="2:15">
      <c r="B35" s="87" t="s">
        <v>278</v>
      </c>
      <c r="C35" s="88">
        <v>800</v>
      </c>
      <c r="D35" s="88">
        <v>0</v>
      </c>
      <c r="E35" s="88">
        <v>2000</v>
      </c>
      <c r="F35" s="88">
        <v>0</v>
      </c>
      <c r="G35" s="88">
        <v>11383.75</v>
      </c>
      <c r="H35" s="88">
        <v>1770</v>
      </c>
      <c r="I35" s="88">
        <v>730</v>
      </c>
      <c r="J35" s="88">
        <v>898</v>
      </c>
      <c r="K35" s="88">
        <v>0</v>
      </c>
      <c r="L35" s="88">
        <v>0</v>
      </c>
      <c r="M35" s="88">
        <v>1400</v>
      </c>
      <c r="N35" s="88">
        <v>400</v>
      </c>
      <c r="O35" s="90">
        <v>19381.75</v>
      </c>
    </row>
    <row r="36" spans="2:15">
      <c r="B36" s="87" t="s">
        <v>277</v>
      </c>
      <c r="C36" s="88">
        <v>200</v>
      </c>
      <c r="D36" s="88">
        <v>547</v>
      </c>
      <c r="E36" s="88">
        <v>562</v>
      </c>
      <c r="F36" s="88">
        <v>165</v>
      </c>
      <c r="G36" s="88">
        <v>810</v>
      </c>
      <c r="H36" s="88">
        <v>1107</v>
      </c>
      <c r="I36" s="88">
        <v>1252</v>
      </c>
      <c r="J36" s="88">
        <v>697</v>
      </c>
      <c r="K36" s="88">
        <v>1286</v>
      </c>
      <c r="L36" s="88">
        <v>4816</v>
      </c>
      <c r="M36" s="88">
        <v>1461</v>
      </c>
      <c r="N36" s="88">
        <v>6078</v>
      </c>
      <c r="O36" s="90">
        <v>18981</v>
      </c>
    </row>
    <row r="37" spans="2:15">
      <c r="B37" s="87" t="s">
        <v>276</v>
      </c>
      <c r="C37" s="88">
        <v>224.08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5.0790000000000006</v>
      </c>
      <c r="J37" s="88">
        <v>0</v>
      </c>
      <c r="K37" s="88">
        <v>0</v>
      </c>
      <c r="L37" s="88">
        <v>3021.7000000000003</v>
      </c>
      <c r="M37" s="88">
        <v>6333.2459999999974</v>
      </c>
      <c r="N37" s="88">
        <v>7492.64</v>
      </c>
      <c r="O37" s="90">
        <v>17076.744999999999</v>
      </c>
    </row>
    <row r="38" spans="2:15">
      <c r="B38" s="87" t="s">
        <v>275</v>
      </c>
      <c r="C38" s="88">
        <v>0</v>
      </c>
      <c r="D38" s="88">
        <v>150</v>
      </c>
      <c r="E38" s="88">
        <v>0</v>
      </c>
      <c r="F38" s="88">
        <v>0</v>
      </c>
      <c r="G38" s="88">
        <v>0</v>
      </c>
      <c r="H38" s="88">
        <v>70</v>
      </c>
      <c r="I38" s="88">
        <v>150</v>
      </c>
      <c r="J38" s="88">
        <v>300</v>
      </c>
      <c r="K38" s="88">
        <v>4296</v>
      </c>
      <c r="L38" s="88">
        <v>5652</v>
      </c>
      <c r="M38" s="88">
        <v>0</v>
      </c>
      <c r="N38" s="88">
        <v>5446</v>
      </c>
      <c r="O38" s="90">
        <v>16064</v>
      </c>
    </row>
    <row r="39" spans="2:15">
      <c r="B39" s="87" t="s">
        <v>274</v>
      </c>
      <c r="C39" s="88">
        <v>0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7966</v>
      </c>
      <c r="N39" s="88">
        <v>7475</v>
      </c>
      <c r="O39" s="90">
        <v>15441</v>
      </c>
    </row>
    <row r="40" spans="2:15">
      <c r="B40" s="87" t="s">
        <v>273</v>
      </c>
      <c r="C40" s="88">
        <v>1941</v>
      </c>
      <c r="D40" s="88">
        <v>1785</v>
      </c>
      <c r="E40" s="88">
        <v>1800</v>
      </c>
      <c r="F40" s="88">
        <v>1315</v>
      </c>
      <c r="G40" s="88">
        <v>1670</v>
      </c>
      <c r="H40" s="88">
        <v>1170</v>
      </c>
      <c r="I40" s="88">
        <v>1300</v>
      </c>
      <c r="J40" s="88">
        <v>860</v>
      </c>
      <c r="K40" s="88">
        <v>700</v>
      </c>
      <c r="L40" s="88">
        <v>540</v>
      </c>
      <c r="M40" s="88">
        <v>180</v>
      </c>
      <c r="N40" s="88">
        <v>1430</v>
      </c>
      <c r="O40" s="90">
        <v>14691</v>
      </c>
    </row>
    <row r="41" spans="2:15">
      <c r="B41" s="87" t="s">
        <v>272</v>
      </c>
      <c r="C41" s="88">
        <v>1917</v>
      </c>
      <c r="D41" s="88">
        <v>1661</v>
      </c>
      <c r="E41" s="88">
        <v>1880</v>
      </c>
      <c r="F41" s="88">
        <v>1013</v>
      </c>
      <c r="G41" s="88">
        <v>574</v>
      </c>
      <c r="H41" s="88">
        <v>235</v>
      </c>
      <c r="I41" s="88">
        <v>1145</v>
      </c>
      <c r="J41" s="88">
        <v>925</v>
      </c>
      <c r="K41" s="88">
        <v>2201</v>
      </c>
      <c r="L41" s="88">
        <v>2031</v>
      </c>
      <c r="M41" s="88">
        <v>488</v>
      </c>
      <c r="N41" s="88">
        <v>367</v>
      </c>
      <c r="O41" s="90">
        <v>14437</v>
      </c>
    </row>
    <row r="42" spans="2:15">
      <c r="B42" s="87" t="s">
        <v>271</v>
      </c>
      <c r="C42" s="88">
        <v>187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1942.5</v>
      </c>
      <c r="J42" s="88">
        <v>1448</v>
      </c>
      <c r="K42" s="88">
        <v>2214</v>
      </c>
      <c r="L42" s="88">
        <v>3311</v>
      </c>
      <c r="M42" s="88">
        <v>3917</v>
      </c>
      <c r="N42" s="88">
        <v>1282</v>
      </c>
      <c r="O42" s="90">
        <v>14301.5</v>
      </c>
    </row>
    <row r="43" spans="2:15">
      <c r="B43" s="87" t="s">
        <v>270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2900</v>
      </c>
      <c r="K43" s="88">
        <v>0</v>
      </c>
      <c r="L43" s="88">
        <v>0</v>
      </c>
      <c r="M43" s="88">
        <v>0</v>
      </c>
      <c r="N43" s="88">
        <v>10000</v>
      </c>
      <c r="O43" s="90">
        <v>12900</v>
      </c>
    </row>
    <row r="44" spans="2:15">
      <c r="B44" s="87" t="s">
        <v>269</v>
      </c>
      <c r="C44" s="88">
        <v>0</v>
      </c>
      <c r="D44" s="88">
        <v>1990</v>
      </c>
      <c r="E44" s="88">
        <v>10351.25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90">
        <v>12341.25</v>
      </c>
    </row>
    <row r="45" spans="2:15">
      <c r="B45" s="87" t="s">
        <v>268</v>
      </c>
      <c r="C45" s="88">
        <v>132</v>
      </c>
      <c r="D45" s="88">
        <v>1162</v>
      </c>
      <c r="E45" s="88">
        <v>1873</v>
      </c>
      <c r="F45" s="88">
        <v>798</v>
      </c>
      <c r="G45" s="88">
        <v>0</v>
      </c>
      <c r="H45" s="88">
        <v>564</v>
      </c>
      <c r="I45" s="88">
        <v>830</v>
      </c>
      <c r="J45" s="88">
        <v>3398</v>
      </c>
      <c r="K45" s="88">
        <v>1519</v>
      </c>
      <c r="L45" s="88">
        <v>317</v>
      </c>
      <c r="M45" s="88">
        <v>0</v>
      </c>
      <c r="N45" s="88">
        <v>0</v>
      </c>
      <c r="O45" s="90">
        <v>10593</v>
      </c>
    </row>
    <row r="46" spans="2:15">
      <c r="B46" s="87" t="s">
        <v>267</v>
      </c>
      <c r="C46" s="88">
        <v>800</v>
      </c>
      <c r="D46" s="88">
        <v>740</v>
      </c>
      <c r="E46" s="88">
        <v>90</v>
      </c>
      <c r="F46" s="88">
        <v>0</v>
      </c>
      <c r="G46" s="88">
        <v>83</v>
      </c>
      <c r="H46" s="88">
        <v>0</v>
      </c>
      <c r="I46" s="88">
        <v>79</v>
      </c>
      <c r="J46" s="88">
        <v>369</v>
      </c>
      <c r="K46" s="88">
        <v>1248</v>
      </c>
      <c r="L46" s="88">
        <v>1492</v>
      </c>
      <c r="M46" s="88">
        <v>234</v>
      </c>
      <c r="N46" s="88">
        <v>3572</v>
      </c>
      <c r="O46" s="90">
        <v>8707</v>
      </c>
    </row>
    <row r="47" spans="2:15">
      <c r="B47" s="87" t="s">
        <v>266</v>
      </c>
      <c r="C47" s="88">
        <v>0</v>
      </c>
      <c r="D47" s="88">
        <v>0</v>
      </c>
      <c r="E47" s="88">
        <v>0</v>
      </c>
      <c r="F47" s="88">
        <v>0</v>
      </c>
      <c r="G47" s="88">
        <v>0</v>
      </c>
      <c r="H47" s="88">
        <v>0</v>
      </c>
      <c r="I47" s="88">
        <v>0</v>
      </c>
      <c r="J47" s="88">
        <v>327</v>
      </c>
      <c r="K47" s="88">
        <v>1125</v>
      </c>
      <c r="L47" s="88">
        <v>3665</v>
      </c>
      <c r="M47" s="88">
        <v>0</v>
      </c>
      <c r="N47" s="88">
        <v>3177</v>
      </c>
      <c r="O47" s="90">
        <v>8294</v>
      </c>
    </row>
    <row r="48" spans="2:15">
      <c r="B48" s="87" t="s">
        <v>265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0.154</v>
      </c>
      <c r="J48" s="88">
        <v>0.52500000000000002</v>
      </c>
      <c r="K48" s="88">
        <v>0</v>
      </c>
      <c r="L48" s="88">
        <v>0</v>
      </c>
      <c r="M48" s="88">
        <v>6503</v>
      </c>
      <c r="N48" s="88">
        <v>1780</v>
      </c>
      <c r="O48" s="90">
        <v>8283.6790000000001</v>
      </c>
    </row>
    <row r="49" spans="2:15">
      <c r="B49" s="87" t="s">
        <v>264</v>
      </c>
      <c r="C49" s="88">
        <v>449</v>
      </c>
      <c r="D49" s="88">
        <v>577</v>
      </c>
      <c r="E49" s="88">
        <v>1068.2</v>
      </c>
      <c r="F49" s="88">
        <v>707.7</v>
      </c>
      <c r="G49" s="88">
        <v>341</v>
      </c>
      <c r="H49" s="88">
        <v>40</v>
      </c>
      <c r="I49" s="88">
        <v>1487</v>
      </c>
      <c r="J49" s="88">
        <v>946</v>
      </c>
      <c r="K49" s="88">
        <v>1062</v>
      </c>
      <c r="L49" s="88">
        <v>955</v>
      </c>
      <c r="M49" s="88">
        <v>370</v>
      </c>
      <c r="N49" s="88">
        <v>188.5</v>
      </c>
      <c r="O49" s="90">
        <v>8191.4</v>
      </c>
    </row>
    <row r="50" spans="2:15">
      <c r="B50" s="87" t="s">
        <v>263</v>
      </c>
      <c r="C50" s="88">
        <v>0</v>
      </c>
      <c r="D50" s="88">
        <v>2041</v>
      </c>
      <c r="E50" s="88">
        <v>652.5</v>
      </c>
      <c r="F50" s="88">
        <v>1617</v>
      </c>
      <c r="G50" s="88">
        <v>398</v>
      </c>
      <c r="H50" s="88">
        <v>1166</v>
      </c>
      <c r="I50" s="88">
        <v>0</v>
      </c>
      <c r="J50" s="88">
        <v>1786</v>
      </c>
      <c r="K50" s="88">
        <v>0</v>
      </c>
      <c r="L50" s="88">
        <v>0</v>
      </c>
      <c r="M50" s="88">
        <v>0</v>
      </c>
      <c r="N50" s="88">
        <v>0</v>
      </c>
      <c r="O50" s="90">
        <v>7660.5</v>
      </c>
    </row>
    <row r="51" spans="2:15">
      <c r="B51" s="87" t="s">
        <v>262</v>
      </c>
      <c r="C51" s="88">
        <v>908</v>
      </c>
      <c r="D51" s="88">
        <v>72</v>
      </c>
      <c r="E51" s="88">
        <v>0</v>
      </c>
      <c r="F51" s="88">
        <v>0</v>
      </c>
      <c r="G51" s="88">
        <v>0</v>
      </c>
      <c r="H51" s="88">
        <v>0</v>
      </c>
      <c r="I51" s="88">
        <v>2470</v>
      </c>
      <c r="J51" s="88">
        <v>988</v>
      </c>
      <c r="K51" s="88">
        <v>880</v>
      </c>
      <c r="L51" s="88">
        <v>0</v>
      </c>
      <c r="M51" s="88">
        <v>500</v>
      </c>
      <c r="N51" s="88">
        <v>1640</v>
      </c>
      <c r="O51" s="90">
        <v>7458</v>
      </c>
    </row>
    <row r="52" spans="2:15">
      <c r="B52" s="87" t="s">
        <v>261</v>
      </c>
      <c r="C52" s="88">
        <v>601</v>
      </c>
      <c r="D52" s="88">
        <v>236</v>
      </c>
      <c r="E52" s="88">
        <v>183</v>
      </c>
      <c r="F52" s="88">
        <v>99</v>
      </c>
      <c r="G52" s="88">
        <v>140</v>
      </c>
      <c r="H52" s="88">
        <v>0</v>
      </c>
      <c r="I52" s="88">
        <v>260</v>
      </c>
      <c r="J52" s="88">
        <v>635</v>
      </c>
      <c r="K52" s="88">
        <v>1443</v>
      </c>
      <c r="L52" s="88">
        <v>698</v>
      </c>
      <c r="M52" s="88">
        <v>41</v>
      </c>
      <c r="N52" s="88">
        <v>3079</v>
      </c>
      <c r="O52" s="90">
        <v>7415</v>
      </c>
    </row>
    <row r="53" spans="2:15">
      <c r="B53" s="87" t="s">
        <v>260</v>
      </c>
      <c r="C53" s="88">
        <v>0</v>
      </c>
      <c r="D53" s="88">
        <v>0</v>
      </c>
      <c r="E53" s="88">
        <v>1019</v>
      </c>
      <c r="F53" s="88">
        <v>905.76</v>
      </c>
      <c r="G53" s="88">
        <v>0</v>
      </c>
      <c r="H53" s="88">
        <v>1136.77</v>
      </c>
      <c r="I53" s="88">
        <v>0</v>
      </c>
      <c r="J53" s="88">
        <v>1023.2</v>
      </c>
      <c r="K53" s="88">
        <v>0</v>
      </c>
      <c r="L53" s="88">
        <v>1076.7</v>
      </c>
      <c r="M53" s="88">
        <v>929.5</v>
      </c>
      <c r="N53" s="88">
        <v>1005.9</v>
      </c>
      <c r="O53" s="90">
        <v>7096.829999999999</v>
      </c>
    </row>
    <row r="54" spans="2:15">
      <c r="B54" s="87" t="s">
        <v>259</v>
      </c>
      <c r="C54" s="88">
        <v>162</v>
      </c>
      <c r="D54" s="88">
        <v>0</v>
      </c>
      <c r="E54" s="88">
        <v>160</v>
      </c>
      <c r="F54" s="88">
        <v>0</v>
      </c>
      <c r="G54" s="88">
        <v>0</v>
      </c>
      <c r="H54" s="88">
        <v>0</v>
      </c>
      <c r="I54" s="88">
        <v>0</v>
      </c>
      <c r="J54" s="88">
        <v>854</v>
      </c>
      <c r="K54" s="88">
        <v>1417</v>
      </c>
      <c r="L54" s="88">
        <v>2434</v>
      </c>
      <c r="M54" s="88">
        <v>0</v>
      </c>
      <c r="N54" s="88">
        <v>1811</v>
      </c>
      <c r="O54" s="90">
        <v>6838</v>
      </c>
    </row>
    <row r="55" spans="2:15">
      <c r="B55" s="87" t="s">
        <v>258</v>
      </c>
      <c r="C55" s="88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88">
        <v>2004</v>
      </c>
      <c r="L55" s="88">
        <v>1944</v>
      </c>
      <c r="M55" s="88">
        <v>0</v>
      </c>
      <c r="N55" s="88">
        <v>2416</v>
      </c>
      <c r="O55" s="90">
        <v>6364</v>
      </c>
    </row>
    <row r="56" spans="2:15">
      <c r="B56" s="87" t="s">
        <v>257</v>
      </c>
      <c r="C56" s="88">
        <v>0</v>
      </c>
      <c r="D56" s="88">
        <v>0</v>
      </c>
      <c r="E56" s="88">
        <v>0</v>
      </c>
      <c r="F56" s="88">
        <v>0</v>
      </c>
      <c r="G56" s="88">
        <v>0</v>
      </c>
      <c r="H56" s="88">
        <v>0</v>
      </c>
      <c r="I56" s="88">
        <v>0</v>
      </c>
      <c r="J56" s="88">
        <v>0</v>
      </c>
      <c r="K56" s="88">
        <v>2476</v>
      </c>
      <c r="L56" s="88">
        <v>2326</v>
      </c>
      <c r="M56" s="88">
        <v>0</v>
      </c>
      <c r="N56" s="88">
        <v>1320</v>
      </c>
      <c r="O56" s="90">
        <v>6122</v>
      </c>
    </row>
    <row r="57" spans="2:15">
      <c r="B57" s="87" t="s">
        <v>256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211</v>
      </c>
      <c r="K57" s="88">
        <v>263</v>
      </c>
      <c r="L57" s="88">
        <v>192</v>
      </c>
      <c r="M57" s="88">
        <v>4575</v>
      </c>
      <c r="N57" s="88">
        <v>395</v>
      </c>
      <c r="O57" s="90">
        <v>5636</v>
      </c>
    </row>
    <row r="58" spans="2:15">
      <c r="B58" s="87" t="s">
        <v>255</v>
      </c>
      <c r="C58" s="88">
        <v>55</v>
      </c>
      <c r="D58" s="88">
        <v>637</v>
      </c>
      <c r="E58" s="88">
        <v>588</v>
      </c>
      <c r="F58" s="88">
        <v>0</v>
      </c>
      <c r="G58" s="88">
        <v>667</v>
      </c>
      <c r="H58" s="88">
        <v>0</v>
      </c>
      <c r="I58" s="88">
        <v>764</v>
      </c>
      <c r="J58" s="88">
        <v>893.45</v>
      </c>
      <c r="K58" s="88">
        <v>1059</v>
      </c>
      <c r="L58" s="88">
        <v>760</v>
      </c>
      <c r="M58" s="88">
        <v>40</v>
      </c>
      <c r="N58" s="88">
        <v>0</v>
      </c>
      <c r="O58" s="90">
        <v>5463.45</v>
      </c>
    </row>
    <row r="59" spans="2:15">
      <c r="B59" s="87" t="s">
        <v>254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410</v>
      </c>
      <c r="K59" s="88">
        <v>560</v>
      </c>
      <c r="L59" s="88">
        <v>1610</v>
      </c>
      <c r="M59" s="88">
        <v>1340</v>
      </c>
      <c r="N59" s="88">
        <v>0</v>
      </c>
      <c r="O59" s="90">
        <v>3920</v>
      </c>
    </row>
    <row r="60" spans="2:15">
      <c r="B60" s="87" t="s">
        <v>253</v>
      </c>
      <c r="C60" s="88">
        <v>80</v>
      </c>
      <c r="D60" s="88">
        <v>140</v>
      </c>
      <c r="E60" s="88">
        <v>230</v>
      </c>
      <c r="F60" s="88">
        <v>390</v>
      </c>
      <c r="G60" s="88">
        <v>40</v>
      </c>
      <c r="H60" s="88">
        <v>0</v>
      </c>
      <c r="I60" s="88">
        <v>727</v>
      </c>
      <c r="J60" s="88">
        <v>380</v>
      </c>
      <c r="K60" s="88">
        <v>240</v>
      </c>
      <c r="L60" s="88">
        <v>939</v>
      </c>
      <c r="M60" s="88">
        <v>100</v>
      </c>
      <c r="N60" s="88">
        <v>435</v>
      </c>
      <c r="O60" s="90">
        <v>3701</v>
      </c>
    </row>
    <row r="61" spans="2:15">
      <c r="B61" s="87" t="s">
        <v>252</v>
      </c>
      <c r="C61" s="88">
        <v>1781</v>
      </c>
      <c r="D61" s="88">
        <v>548</v>
      </c>
      <c r="E61" s="88">
        <v>0</v>
      </c>
      <c r="F61" s="88">
        <v>374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90">
        <v>2703</v>
      </c>
    </row>
    <row r="62" spans="2:15">
      <c r="B62" s="87" t="s">
        <v>251</v>
      </c>
      <c r="C62" s="88">
        <v>0</v>
      </c>
      <c r="D62" s="88">
        <v>0</v>
      </c>
      <c r="E62" s="88">
        <v>0</v>
      </c>
      <c r="F62" s="88">
        <v>2690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90">
        <v>2690</v>
      </c>
    </row>
    <row r="63" spans="2:15">
      <c r="B63" s="87" t="s">
        <v>250</v>
      </c>
      <c r="C63" s="88">
        <v>135</v>
      </c>
      <c r="D63" s="88">
        <v>100</v>
      </c>
      <c r="E63" s="88">
        <v>40</v>
      </c>
      <c r="F63" s="88">
        <v>150</v>
      </c>
      <c r="G63" s="88">
        <v>0</v>
      </c>
      <c r="H63" s="88">
        <v>0</v>
      </c>
      <c r="I63" s="88">
        <v>366</v>
      </c>
      <c r="J63" s="88">
        <v>445</v>
      </c>
      <c r="K63" s="88">
        <v>160</v>
      </c>
      <c r="L63" s="88">
        <v>260</v>
      </c>
      <c r="M63" s="88">
        <v>310</v>
      </c>
      <c r="N63" s="88">
        <v>560</v>
      </c>
      <c r="O63" s="90">
        <v>2526</v>
      </c>
    </row>
    <row r="64" spans="2:15">
      <c r="B64" s="87" t="s">
        <v>249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1081</v>
      </c>
      <c r="L64" s="88">
        <v>959</v>
      </c>
      <c r="M64" s="88">
        <v>0</v>
      </c>
      <c r="N64" s="88">
        <v>385</v>
      </c>
      <c r="O64" s="90">
        <v>2425</v>
      </c>
    </row>
    <row r="65" spans="2:15">
      <c r="B65" s="87" t="s">
        <v>248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395</v>
      </c>
      <c r="M65" s="88">
        <v>730</v>
      </c>
      <c r="N65" s="88">
        <v>1090</v>
      </c>
      <c r="O65" s="90">
        <v>2215</v>
      </c>
    </row>
    <row r="66" spans="2:15">
      <c r="B66" s="87" t="s">
        <v>247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520</v>
      </c>
      <c r="J66" s="88">
        <v>420</v>
      </c>
      <c r="K66" s="88">
        <v>980</v>
      </c>
      <c r="L66" s="88">
        <v>0</v>
      </c>
      <c r="M66" s="88">
        <v>0</v>
      </c>
      <c r="N66" s="88">
        <v>0</v>
      </c>
      <c r="O66" s="90">
        <v>1920</v>
      </c>
    </row>
    <row r="67" spans="2:15">
      <c r="B67" s="87" t="s">
        <v>246</v>
      </c>
      <c r="C67" s="88">
        <v>84</v>
      </c>
      <c r="D67" s="88">
        <v>90</v>
      </c>
      <c r="E67" s="88">
        <v>370</v>
      </c>
      <c r="F67" s="88">
        <v>90</v>
      </c>
      <c r="G67" s="88">
        <v>120</v>
      </c>
      <c r="H67" s="88">
        <v>0</v>
      </c>
      <c r="I67" s="88">
        <v>0</v>
      </c>
      <c r="J67" s="88">
        <v>60</v>
      </c>
      <c r="K67" s="88">
        <v>0</v>
      </c>
      <c r="L67" s="88">
        <v>494</v>
      </c>
      <c r="M67" s="88">
        <v>39</v>
      </c>
      <c r="N67" s="88">
        <v>466</v>
      </c>
      <c r="O67" s="90">
        <v>1813</v>
      </c>
    </row>
    <row r="68" spans="2:15">
      <c r="B68" s="87" t="s">
        <v>245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v>520</v>
      </c>
      <c r="K68" s="88">
        <v>846</v>
      </c>
      <c r="L68" s="88">
        <v>350</v>
      </c>
      <c r="M68" s="88">
        <v>80</v>
      </c>
      <c r="N68" s="88">
        <v>0</v>
      </c>
      <c r="O68" s="90">
        <v>1796</v>
      </c>
    </row>
    <row r="69" spans="2:15">
      <c r="B69" s="87" t="s">
        <v>244</v>
      </c>
      <c r="C69" s="88">
        <v>0</v>
      </c>
      <c r="D69" s="88">
        <v>0</v>
      </c>
      <c r="E69" s="88">
        <v>0</v>
      </c>
      <c r="F69" s="88">
        <v>0</v>
      </c>
      <c r="G69" s="88">
        <v>0</v>
      </c>
      <c r="H69" s="88">
        <v>0</v>
      </c>
      <c r="I69" s="88">
        <v>0</v>
      </c>
      <c r="J69" s="88">
        <v>100</v>
      </c>
      <c r="K69" s="88">
        <v>145</v>
      </c>
      <c r="L69" s="88">
        <v>800</v>
      </c>
      <c r="M69" s="88">
        <v>0</v>
      </c>
      <c r="N69" s="88">
        <v>700</v>
      </c>
      <c r="O69" s="90">
        <v>1745</v>
      </c>
    </row>
    <row r="70" spans="2:15">
      <c r="B70" s="87" t="s">
        <v>243</v>
      </c>
      <c r="C70" s="88">
        <v>0</v>
      </c>
      <c r="D70" s="88">
        <v>0</v>
      </c>
      <c r="E70" s="88">
        <v>258</v>
      </c>
      <c r="F70" s="88">
        <v>0</v>
      </c>
      <c r="G70" s="88">
        <v>122</v>
      </c>
      <c r="H70" s="88">
        <v>0</v>
      </c>
      <c r="I70" s="88">
        <v>274</v>
      </c>
      <c r="J70" s="88">
        <v>99</v>
      </c>
      <c r="K70" s="88">
        <v>330</v>
      </c>
      <c r="L70" s="88">
        <v>568</v>
      </c>
      <c r="M70" s="88">
        <v>50</v>
      </c>
      <c r="N70" s="88">
        <v>0</v>
      </c>
      <c r="O70" s="90">
        <v>1701</v>
      </c>
    </row>
    <row r="71" spans="2:15">
      <c r="B71" s="87" t="s">
        <v>242</v>
      </c>
      <c r="C71" s="88">
        <v>0</v>
      </c>
      <c r="D71" s="88">
        <v>0</v>
      </c>
      <c r="E71" s="88">
        <v>0</v>
      </c>
      <c r="F71" s="88">
        <v>0</v>
      </c>
      <c r="G71" s="88">
        <v>0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1656</v>
      </c>
      <c r="N71" s="88">
        <v>0</v>
      </c>
      <c r="O71" s="90">
        <v>1656</v>
      </c>
    </row>
    <row r="72" spans="2:15">
      <c r="B72" s="87" t="s">
        <v>241</v>
      </c>
      <c r="C72" s="88">
        <v>0</v>
      </c>
      <c r="D72" s="88">
        <v>0</v>
      </c>
      <c r="E72" s="88">
        <v>0</v>
      </c>
      <c r="F72" s="88">
        <v>0</v>
      </c>
      <c r="G72" s="88">
        <v>0</v>
      </c>
      <c r="H72" s="88">
        <v>0</v>
      </c>
      <c r="I72" s="88">
        <v>407</v>
      </c>
      <c r="J72" s="88">
        <v>0</v>
      </c>
      <c r="K72" s="88">
        <v>465</v>
      </c>
      <c r="L72" s="88">
        <v>217</v>
      </c>
      <c r="M72" s="88">
        <v>0</v>
      </c>
      <c r="N72" s="88">
        <v>468</v>
      </c>
      <c r="O72" s="90">
        <v>1557</v>
      </c>
    </row>
    <row r="73" spans="2:15">
      <c r="B73" s="87" t="s">
        <v>240</v>
      </c>
      <c r="C73" s="88">
        <v>0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  <c r="J73" s="88">
        <v>0</v>
      </c>
      <c r="K73" s="88">
        <v>1055</v>
      </c>
      <c r="L73" s="88">
        <v>415</v>
      </c>
      <c r="M73" s="88">
        <v>0</v>
      </c>
      <c r="N73" s="88">
        <v>0</v>
      </c>
      <c r="O73" s="90">
        <v>1470</v>
      </c>
    </row>
    <row r="74" spans="2:15">
      <c r="B74" s="87" t="s">
        <v>239</v>
      </c>
      <c r="C74" s="88">
        <v>0</v>
      </c>
      <c r="D74" s="88">
        <v>0</v>
      </c>
      <c r="E74" s="88">
        <v>0</v>
      </c>
      <c r="F74" s="88">
        <v>0</v>
      </c>
      <c r="G74" s="88">
        <v>0</v>
      </c>
      <c r="H74" s="88">
        <v>0</v>
      </c>
      <c r="I74" s="88">
        <v>0</v>
      </c>
      <c r="J74" s="88">
        <v>35</v>
      </c>
      <c r="K74" s="88">
        <v>878.9</v>
      </c>
      <c r="L74" s="88">
        <v>167</v>
      </c>
      <c r="M74" s="88">
        <v>25.925000000000001</v>
      </c>
      <c r="N74" s="88">
        <v>307</v>
      </c>
      <c r="O74" s="90">
        <v>1413.825</v>
      </c>
    </row>
    <row r="75" spans="2:15">
      <c r="B75" s="87" t="s">
        <v>238</v>
      </c>
      <c r="C75" s="88">
        <v>109</v>
      </c>
      <c r="D75" s="88">
        <v>1236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90">
        <v>1345</v>
      </c>
    </row>
    <row r="76" spans="2:15">
      <c r="B76" s="87" t="s">
        <v>237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  <c r="H76" s="88">
        <v>0</v>
      </c>
      <c r="I76" s="88">
        <v>0</v>
      </c>
      <c r="J76" s="88">
        <v>231</v>
      </c>
      <c r="K76" s="88">
        <v>503</v>
      </c>
      <c r="L76" s="88">
        <v>546</v>
      </c>
      <c r="M76" s="88">
        <v>0</v>
      </c>
      <c r="N76" s="88">
        <v>0</v>
      </c>
      <c r="O76" s="90">
        <v>1280</v>
      </c>
    </row>
    <row r="77" spans="2:15">
      <c r="B77" s="87" t="s">
        <v>236</v>
      </c>
      <c r="C77" s="88">
        <v>0</v>
      </c>
      <c r="D77" s="88">
        <v>0</v>
      </c>
      <c r="E77" s="88">
        <v>0</v>
      </c>
      <c r="F77" s="88">
        <v>0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>
        <v>0</v>
      </c>
      <c r="M77" s="88">
        <v>1080</v>
      </c>
      <c r="N77" s="88">
        <v>180</v>
      </c>
      <c r="O77" s="90">
        <v>1260</v>
      </c>
    </row>
    <row r="78" spans="2:15">
      <c r="B78" s="87" t="s">
        <v>235</v>
      </c>
      <c r="C78" s="88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0</v>
      </c>
      <c r="K78" s="88">
        <v>0</v>
      </c>
      <c r="L78" s="88">
        <v>0</v>
      </c>
      <c r="M78" s="88">
        <v>1165</v>
      </c>
      <c r="N78" s="88">
        <v>26</v>
      </c>
      <c r="O78" s="90">
        <v>1191</v>
      </c>
    </row>
    <row r="79" spans="2:15">
      <c r="B79" s="87" t="s">
        <v>234</v>
      </c>
      <c r="C79" s="88">
        <v>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886</v>
      </c>
      <c r="L79" s="88">
        <v>0</v>
      </c>
      <c r="M79" s="88">
        <v>197</v>
      </c>
      <c r="N79" s="88">
        <v>0</v>
      </c>
      <c r="O79" s="90">
        <v>1083</v>
      </c>
    </row>
    <row r="80" spans="2:15">
      <c r="B80" s="87" t="s">
        <v>233</v>
      </c>
      <c r="C80" s="88">
        <v>0</v>
      </c>
      <c r="D80" s="88">
        <v>0</v>
      </c>
      <c r="E80" s="88">
        <v>0</v>
      </c>
      <c r="F80" s="88">
        <v>0</v>
      </c>
      <c r="G80" s="88">
        <v>0</v>
      </c>
      <c r="H80" s="88">
        <v>0</v>
      </c>
      <c r="I80" s="88">
        <v>0</v>
      </c>
      <c r="J80" s="88">
        <v>0</v>
      </c>
      <c r="K80" s="88">
        <v>1045.58</v>
      </c>
      <c r="L80" s="88">
        <v>0</v>
      </c>
      <c r="M80" s="88">
        <v>0</v>
      </c>
      <c r="N80" s="88">
        <v>0</v>
      </c>
      <c r="O80" s="90">
        <v>1045.58</v>
      </c>
    </row>
    <row r="81" spans="2:57">
      <c r="B81" s="87" t="s">
        <v>232</v>
      </c>
      <c r="C81" s="88">
        <v>125</v>
      </c>
      <c r="D81" s="88">
        <v>190</v>
      </c>
      <c r="E81" s="88">
        <v>242</v>
      </c>
      <c r="F81" s="88">
        <v>141</v>
      </c>
      <c r="G81" s="88">
        <v>70</v>
      </c>
      <c r="H81" s="88">
        <v>0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90">
        <v>768</v>
      </c>
    </row>
    <row r="82" spans="2:57">
      <c r="B82" s="87" t="s">
        <v>231</v>
      </c>
      <c r="C82" s="88">
        <v>0</v>
      </c>
      <c r="D82" s="88">
        <v>0</v>
      </c>
      <c r="E82" s="88">
        <v>0</v>
      </c>
      <c r="F82" s="88">
        <v>120</v>
      </c>
      <c r="G82" s="88">
        <v>40</v>
      </c>
      <c r="H82" s="88">
        <v>100</v>
      </c>
      <c r="I82" s="88">
        <v>202</v>
      </c>
      <c r="J82" s="88">
        <v>0</v>
      </c>
      <c r="K82" s="88">
        <v>165</v>
      </c>
      <c r="L82" s="88">
        <v>0</v>
      </c>
      <c r="M82" s="88">
        <v>0</v>
      </c>
      <c r="N82" s="88">
        <v>50</v>
      </c>
      <c r="O82" s="90">
        <v>677</v>
      </c>
    </row>
    <row r="83" spans="2:57">
      <c r="B83" s="87" t="s">
        <v>230</v>
      </c>
      <c r="C83" s="88">
        <v>0</v>
      </c>
      <c r="D83" s="88">
        <v>0</v>
      </c>
      <c r="E83" s="88">
        <v>0</v>
      </c>
      <c r="F83" s="88">
        <v>0</v>
      </c>
      <c r="G83" s="88">
        <v>0</v>
      </c>
      <c r="H83" s="88">
        <v>0</v>
      </c>
      <c r="I83" s="88">
        <v>0</v>
      </c>
      <c r="J83" s="88">
        <v>0</v>
      </c>
      <c r="K83" s="88">
        <v>95</v>
      </c>
      <c r="L83" s="88">
        <v>305</v>
      </c>
      <c r="M83" s="88">
        <v>0</v>
      </c>
      <c r="N83" s="88">
        <v>185</v>
      </c>
      <c r="O83" s="90">
        <v>585</v>
      </c>
    </row>
    <row r="84" spans="2:57">
      <c r="B84" s="87" t="s">
        <v>229</v>
      </c>
      <c r="C84" s="88">
        <v>103640.095</v>
      </c>
      <c r="D84" s="88">
        <v>152404.90299999999</v>
      </c>
      <c r="E84" s="88">
        <v>165448.929</v>
      </c>
      <c r="F84" s="88">
        <v>100628.826</v>
      </c>
      <c r="G84" s="88">
        <v>141979.67899999997</v>
      </c>
      <c r="H84" s="88">
        <v>109989.81</v>
      </c>
      <c r="I84" s="88">
        <v>101119.90299999999</v>
      </c>
      <c r="J84" s="88">
        <v>200343.45599999998</v>
      </c>
      <c r="K84" s="88">
        <v>152088.64600000001</v>
      </c>
      <c r="L84" s="88">
        <v>77583.983000000007</v>
      </c>
      <c r="M84" s="88">
        <v>423386.95199999993</v>
      </c>
      <c r="N84" s="88">
        <v>130660.546</v>
      </c>
      <c r="O84" s="90">
        <v>1859275.7280000001</v>
      </c>
      <c r="AR84" s="81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3"/>
    </row>
    <row r="85" spans="2:57">
      <c r="B85" s="91" t="s">
        <v>200</v>
      </c>
      <c r="C85" s="90">
        <v>685014.18400000012</v>
      </c>
      <c r="D85" s="90">
        <v>715246.19357999996</v>
      </c>
      <c r="E85" s="90">
        <v>814582.39900000009</v>
      </c>
      <c r="F85" s="90">
        <v>804060.00699999998</v>
      </c>
      <c r="G85" s="90">
        <v>903563.40879999998</v>
      </c>
      <c r="H85" s="90">
        <v>793689.58000000007</v>
      </c>
      <c r="I85" s="90">
        <v>1723304.0869999998</v>
      </c>
      <c r="J85" s="90">
        <v>1270865.047</v>
      </c>
      <c r="K85" s="90">
        <v>1416799.3420000002</v>
      </c>
      <c r="L85" s="90">
        <v>1075927.6980000001</v>
      </c>
      <c r="M85" s="90">
        <v>1331698.868</v>
      </c>
      <c r="N85" s="90">
        <v>1106571.97</v>
      </c>
      <c r="O85" s="90">
        <v>12641322.784379998</v>
      </c>
    </row>
    <row r="86" spans="2:57">
      <c r="O86" s="85"/>
    </row>
    <row r="87" spans="2:57">
      <c r="B87" s="86" t="s">
        <v>228</v>
      </c>
    </row>
  </sheetData>
  <mergeCells count="2">
    <mergeCell ref="B2:O2"/>
    <mergeCell ref="B3:O3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workbookViewId="0">
      <selection activeCell="J15" sqref="J15"/>
    </sheetView>
  </sheetViews>
  <sheetFormatPr baseColWidth="10" defaultRowHeight="12.75"/>
  <cols>
    <col min="1" max="1" width="3" style="180" customWidth="1"/>
    <col min="2" max="2" width="35.5703125" style="180" bestFit="1" customWidth="1"/>
    <col min="3" max="3" width="87.85546875" style="180" bestFit="1" customWidth="1"/>
    <col min="4" max="4" width="8" style="181" bestFit="1" customWidth="1"/>
    <col min="5" max="5" width="11.5703125" style="180" bestFit="1" customWidth="1"/>
    <col min="6" max="16384" width="11.42578125" style="180"/>
  </cols>
  <sheetData>
    <row r="2" spans="2:4" ht="15.75">
      <c r="B2" s="185"/>
      <c r="C2" s="191" t="s">
        <v>351</v>
      </c>
      <c r="D2" s="183"/>
    </row>
    <row r="3" spans="2:4" ht="15.75">
      <c r="B3" s="192" t="s">
        <v>308</v>
      </c>
      <c r="C3" s="191" t="s">
        <v>67</v>
      </c>
      <c r="D3" s="190" t="s">
        <v>80</v>
      </c>
    </row>
    <row r="4" spans="2:4">
      <c r="B4" s="185" t="s">
        <v>307</v>
      </c>
      <c r="C4" s="189">
        <v>2675782.6558000003</v>
      </c>
      <c r="D4" s="186">
        <f t="shared" ref="D4:D14" si="0">C4/$C$16</f>
        <v>0.21166951445194315</v>
      </c>
    </row>
    <row r="5" spans="2:4">
      <c r="B5" s="185" t="s">
        <v>306</v>
      </c>
      <c r="C5" s="189">
        <v>1801444.4319999998</v>
      </c>
      <c r="D5" s="186">
        <f t="shared" si="0"/>
        <v>0.14250442479215222</v>
      </c>
    </row>
    <row r="6" spans="2:4">
      <c r="B6" s="185" t="s">
        <v>305</v>
      </c>
      <c r="C6" s="189">
        <v>1771436.335</v>
      </c>
      <c r="D6" s="186">
        <f t="shared" si="0"/>
        <v>0.14013061490596856</v>
      </c>
    </row>
    <row r="7" spans="2:4">
      <c r="B7" s="185" t="s">
        <v>304</v>
      </c>
      <c r="C7" s="189">
        <v>950567.58400000003</v>
      </c>
      <c r="D7" s="186">
        <f t="shared" si="0"/>
        <v>7.5195262411505717E-2</v>
      </c>
    </row>
    <row r="8" spans="2:4">
      <c r="B8" s="185" t="s">
        <v>303</v>
      </c>
      <c r="C8" s="189">
        <v>511166.39599999995</v>
      </c>
      <c r="D8" s="186">
        <f t="shared" si="0"/>
        <v>4.0436147760708446E-2</v>
      </c>
    </row>
    <row r="9" spans="2:4">
      <c r="B9" s="185" t="s">
        <v>302</v>
      </c>
      <c r="C9" s="189">
        <v>498664.72</v>
      </c>
      <c r="D9" s="186">
        <f t="shared" si="0"/>
        <v>3.9447194609741727E-2</v>
      </c>
    </row>
    <row r="10" spans="2:4">
      <c r="B10" s="185" t="s">
        <v>301</v>
      </c>
      <c r="C10" s="189">
        <v>386416.06799999997</v>
      </c>
      <c r="D10" s="186">
        <f t="shared" si="0"/>
        <v>3.056769252640771E-2</v>
      </c>
    </row>
    <row r="11" spans="2:4">
      <c r="B11" s="185" t="s">
        <v>300</v>
      </c>
      <c r="C11" s="189">
        <v>274629.7</v>
      </c>
      <c r="D11" s="186">
        <f t="shared" si="0"/>
        <v>2.1724759717340721E-2</v>
      </c>
    </row>
    <row r="12" spans="2:4">
      <c r="B12" s="185" t="s">
        <v>299</v>
      </c>
      <c r="C12" s="189">
        <v>273116</v>
      </c>
      <c r="D12" s="186">
        <f t="shared" si="0"/>
        <v>2.1605017501607537E-2</v>
      </c>
    </row>
    <row r="13" spans="2:4">
      <c r="B13" s="185" t="s">
        <v>298</v>
      </c>
      <c r="C13" s="189">
        <v>214433.83558000001</v>
      </c>
      <c r="D13" s="186">
        <f t="shared" si="0"/>
        <v>1.6962927000405446E-2</v>
      </c>
    </row>
    <row r="14" spans="2:4">
      <c r="B14" s="185" t="s">
        <v>229</v>
      </c>
      <c r="C14" s="189">
        <v>3283665.0579999983</v>
      </c>
      <c r="D14" s="186">
        <f t="shared" si="0"/>
        <v>0.25975644432221873</v>
      </c>
    </row>
    <row r="15" spans="2:4">
      <c r="B15" s="185"/>
      <c r="C15" s="185"/>
      <c r="D15" s="183"/>
    </row>
    <row r="16" spans="2:4">
      <c r="B16" s="188" t="s">
        <v>2</v>
      </c>
      <c r="C16" s="187">
        <v>12641322.784379998</v>
      </c>
      <c r="D16" s="186">
        <v>1</v>
      </c>
    </row>
    <row r="17" spans="2:4">
      <c r="B17" s="185"/>
      <c r="C17" s="184"/>
      <c r="D17" s="183"/>
    </row>
    <row r="19" spans="2:4">
      <c r="C19" s="182"/>
    </row>
    <row r="20" spans="2:4">
      <c r="C20" s="18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9"/>
  <sheetViews>
    <sheetView zoomScale="85" zoomScaleNormal="85" workbookViewId="0">
      <selection activeCell="B2" sqref="B2:J2"/>
    </sheetView>
  </sheetViews>
  <sheetFormatPr baseColWidth="10" defaultColWidth="10.85546875" defaultRowHeight="12.75"/>
  <cols>
    <col min="1" max="1" width="4.28515625" style="49" customWidth="1"/>
    <col min="2" max="2" width="49" style="49" customWidth="1"/>
    <col min="3" max="3" width="10.5703125" style="49" bestFit="1" customWidth="1"/>
    <col min="4" max="4" width="7.28515625" style="49" bestFit="1" customWidth="1"/>
    <col min="5" max="5" width="10.5703125" style="49" bestFit="1" customWidth="1"/>
    <col min="6" max="6" width="8.5703125" style="49" bestFit="1" customWidth="1"/>
    <col min="7" max="7" width="11.7109375" style="49" bestFit="1" customWidth="1"/>
    <col min="8" max="8" width="8.5703125" style="49" bestFit="1" customWidth="1"/>
    <col min="9" max="9" width="11.5703125" style="49" bestFit="1" customWidth="1"/>
    <col min="10" max="10" width="7.28515625" style="49" bestFit="1" customWidth="1"/>
    <col min="11" max="11" width="4.42578125" style="49" customWidth="1"/>
    <col min="12" max="12" width="4.7109375" style="49" customWidth="1"/>
    <col min="13" max="16384" width="10.85546875" style="49"/>
  </cols>
  <sheetData>
    <row r="2" spans="2:10" ht="15.75">
      <c r="B2" s="229" t="s">
        <v>313</v>
      </c>
      <c r="C2" s="229"/>
      <c r="D2" s="229"/>
      <c r="E2" s="229"/>
      <c r="F2" s="229"/>
      <c r="G2" s="229"/>
      <c r="H2" s="229"/>
      <c r="I2" s="229"/>
      <c r="J2" s="229"/>
    </row>
    <row r="3" spans="2:10" ht="15.75">
      <c r="B3" s="229" t="s">
        <v>67</v>
      </c>
      <c r="C3" s="229"/>
      <c r="D3" s="229"/>
      <c r="E3" s="229"/>
      <c r="F3" s="229"/>
      <c r="G3" s="229"/>
      <c r="H3" s="229"/>
      <c r="I3" s="229"/>
      <c r="J3" s="229"/>
    </row>
    <row r="5" spans="2:10">
      <c r="B5" s="235" t="s">
        <v>308</v>
      </c>
      <c r="C5" s="237" t="s">
        <v>0</v>
      </c>
      <c r="D5" s="237"/>
      <c r="E5" s="237" t="s">
        <v>195</v>
      </c>
      <c r="F5" s="237"/>
      <c r="G5" s="237" t="s">
        <v>312</v>
      </c>
      <c r="H5" s="237"/>
      <c r="I5" s="237" t="s">
        <v>2</v>
      </c>
      <c r="J5" s="237"/>
    </row>
    <row r="6" spans="2:10">
      <c r="B6" s="236"/>
      <c r="C6" s="68" t="s">
        <v>311</v>
      </c>
      <c r="D6" s="68" t="s">
        <v>80</v>
      </c>
      <c r="E6" s="68" t="s">
        <v>311</v>
      </c>
      <c r="F6" s="68" t="s">
        <v>80</v>
      </c>
      <c r="G6" s="68" t="s">
        <v>311</v>
      </c>
      <c r="H6" s="68" t="s">
        <v>80</v>
      </c>
      <c r="I6" s="68" t="s">
        <v>311</v>
      </c>
      <c r="J6" s="68" t="s">
        <v>80</v>
      </c>
    </row>
    <row r="7" spans="2:10">
      <c r="B7" s="73" t="s">
        <v>307</v>
      </c>
      <c r="C7" s="92">
        <v>45969.8</v>
      </c>
      <c r="D7" s="93">
        <f t="shared" ref="D7:D38" si="0">C7/$C$87</f>
        <v>1.5040823443126988E-2</v>
      </c>
      <c r="E7" s="92">
        <v>35456</v>
      </c>
      <c r="F7" s="93">
        <f t="shared" ref="F7:F38" si="1">E7/$E$87</f>
        <v>3.2539250323865392E-2</v>
      </c>
      <c r="G7" s="92">
        <v>2594356.8557999996</v>
      </c>
      <c r="H7" s="93">
        <f t="shared" ref="H7:H38" si="2">G7/$G$87</f>
        <v>0.30538553285810288</v>
      </c>
      <c r="I7" s="94">
        <f t="shared" ref="I7:I38" si="3">SUM(C7,E7,G7)</f>
        <v>2675782.6557999994</v>
      </c>
      <c r="J7" s="93">
        <f t="shared" ref="J7:J38" si="4">I7/$I$87</f>
        <v>0.21166951445194312</v>
      </c>
    </row>
    <row r="8" spans="2:10">
      <c r="B8" s="73" t="s">
        <v>305</v>
      </c>
      <c r="C8" s="92">
        <v>181588</v>
      </c>
      <c r="D8" s="93">
        <f t="shared" si="0"/>
        <v>5.9413637809834795E-2</v>
      </c>
      <c r="E8" s="92">
        <v>143197</v>
      </c>
      <c r="F8" s="93">
        <f t="shared" si="1"/>
        <v>0.13141705292832107</v>
      </c>
      <c r="G8" s="92">
        <v>1446651.3350000002</v>
      </c>
      <c r="H8" s="93">
        <f t="shared" si="2"/>
        <v>0.17028744053124145</v>
      </c>
      <c r="I8" s="94">
        <f t="shared" si="3"/>
        <v>1771436.3350000002</v>
      </c>
      <c r="J8" s="93">
        <f t="shared" si="4"/>
        <v>0.14013061490596862</v>
      </c>
    </row>
    <row r="9" spans="2:10">
      <c r="B9" s="73" t="s">
        <v>306</v>
      </c>
      <c r="C9" s="92">
        <v>373658.79799999995</v>
      </c>
      <c r="D9" s="93">
        <f t="shared" si="0"/>
        <v>0.12225713422048934</v>
      </c>
      <c r="E9" s="92">
        <v>144868.44</v>
      </c>
      <c r="F9" s="93">
        <f t="shared" si="1"/>
        <v>0.13295099371581323</v>
      </c>
      <c r="G9" s="92">
        <v>1282917.1939999999</v>
      </c>
      <c r="H9" s="93">
        <f t="shared" si="2"/>
        <v>0.15101405576747495</v>
      </c>
      <c r="I9" s="94">
        <f t="shared" si="3"/>
        <v>1801444.4319999998</v>
      </c>
      <c r="J9" s="93">
        <f t="shared" si="4"/>
        <v>0.14250442479215225</v>
      </c>
    </row>
    <row r="10" spans="2:10">
      <c r="B10" s="73" t="s">
        <v>304</v>
      </c>
      <c r="C10" s="92">
        <v>0</v>
      </c>
      <c r="D10" s="93">
        <f t="shared" si="0"/>
        <v>0</v>
      </c>
      <c r="E10" s="92">
        <v>15000</v>
      </c>
      <c r="F10" s="93">
        <f t="shared" si="1"/>
        <v>1.3766041145588359E-2</v>
      </c>
      <c r="G10" s="92">
        <v>935567.58400000003</v>
      </c>
      <c r="H10" s="93">
        <f t="shared" si="2"/>
        <v>0.1101270260973818</v>
      </c>
      <c r="I10" s="94">
        <f t="shared" si="3"/>
        <v>950567.58400000003</v>
      </c>
      <c r="J10" s="93">
        <f t="shared" si="4"/>
        <v>7.5195262411505731E-2</v>
      </c>
    </row>
    <row r="11" spans="2:10">
      <c r="B11" s="73" t="s">
        <v>303</v>
      </c>
      <c r="C11" s="92">
        <v>135428.39299999998</v>
      </c>
      <c r="D11" s="93">
        <f t="shared" si="0"/>
        <v>4.4310711560620553E-2</v>
      </c>
      <c r="E11" s="92">
        <v>17950</v>
      </c>
      <c r="F11" s="93">
        <f t="shared" si="1"/>
        <v>1.6473362570887402E-2</v>
      </c>
      <c r="G11" s="92">
        <v>357788.00300000008</v>
      </c>
      <c r="H11" s="93">
        <f t="shared" si="2"/>
        <v>4.2115748148571087E-2</v>
      </c>
      <c r="I11" s="94">
        <f t="shared" si="3"/>
        <v>511166.39600000007</v>
      </c>
      <c r="J11" s="93">
        <f t="shared" si="4"/>
        <v>4.043614776070846E-2</v>
      </c>
    </row>
    <row r="12" spans="2:10">
      <c r="B12" s="73" t="s">
        <v>302</v>
      </c>
      <c r="C12" s="92">
        <v>392656.72</v>
      </c>
      <c r="D12" s="93">
        <f t="shared" si="0"/>
        <v>0.128473049682125</v>
      </c>
      <c r="E12" s="92">
        <v>0</v>
      </c>
      <c r="F12" s="93">
        <f t="shared" si="1"/>
        <v>0</v>
      </c>
      <c r="G12" s="92">
        <v>106008</v>
      </c>
      <c r="H12" s="93">
        <f t="shared" si="2"/>
        <v>1.2478356435371376E-2</v>
      </c>
      <c r="I12" s="94">
        <f t="shared" si="3"/>
        <v>498664.72</v>
      </c>
      <c r="J12" s="93">
        <f t="shared" si="4"/>
        <v>3.9447194609741734E-2</v>
      </c>
    </row>
    <row r="13" spans="2:10">
      <c r="B13" s="73" t="s">
        <v>301</v>
      </c>
      <c r="C13" s="92">
        <v>386416.06799999997</v>
      </c>
      <c r="D13" s="93">
        <f t="shared" si="0"/>
        <v>0.1264311755625509</v>
      </c>
      <c r="E13" s="92">
        <v>0</v>
      </c>
      <c r="F13" s="93">
        <f t="shared" si="1"/>
        <v>0</v>
      </c>
      <c r="G13" s="92">
        <v>0</v>
      </c>
      <c r="H13" s="93">
        <f t="shared" si="2"/>
        <v>0</v>
      </c>
      <c r="I13" s="94">
        <f t="shared" si="3"/>
        <v>386416.06799999997</v>
      </c>
      <c r="J13" s="93">
        <f t="shared" si="4"/>
        <v>3.0567692526407713E-2</v>
      </c>
    </row>
    <row r="14" spans="2:10">
      <c r="B14" s="73" t="s">
        <v>300</v>
      </c>
      <c r="C14" s="92">
        <v>65336.85</v>
      </c>
      <c r="D14" s="93">
        <f t="shared" si="0"/>
        <v>2.1377513610676389E-2</v>
      </c>
      <c r="E14" s="92">
        <v>209292.85</v>
      </c>
      <c r="F14" s="93">
        <f t="shared" si="1"/>
        <v>0.19207559897183016</v>
      </c>
      <c r="G14" s="92">
        <v>0</v>
      </c>
      <c r="H14" s="93">
        <f t="shared" si="2"/>
        <v>0</v>
      </c>
      <c r="I14" s="94">
        <f t="shared" si="3"/>
        <v>274629.7</v>
      </c>
      <c r="J14" s="93">
        <f t="shared" si="4"/>
        <v>2.1724759717340725E-2</v>
      </c>
    </row>
    <row r="15" spans="2:10">
      <c r="B15" s="73" t="s">
        <v>299</v>
      </c>
      <c r="C15" s="92">
        <v>17305</v>
      </c>
      <c r="D15" s="93">
        <f t="shared" si="0"/>
        <v>5.6620096168204454E-3</v>
      </c>
      <c r="E15" s="92">
        <v>222311</v>
      </c>
      <c r="F15" s="93">
        <f t="shared" si="1"/>
        <v>0.20402282487445958</v>
      </c>
      <c r="G15" s="92">
        <v>33500</v>
      </c>
      <c r="H15" s="93">
        <f t="shared" si="2"/>
        <v>3.9433339048462485E-3</v>
      </c>
      <c r="I15" s="94">
        <f t="shared" si="3"/>
        <v>273116</v>
      </c>
      <c r="J15" s="93">
        <f t="shared" si="4"/>
        <v>2.1605017501607541E-2</v>
      </c>
    </row>
    <row r="16" spans="2:10">
      <c r="B16" s="73" t="s">
        <v>298</v>
      </c>
      <c r="C16" s="92">
        <v>214433.83557999998</v>
      </c>
      <c r="D16" s="93">
        <f t="shared" si="0"/>
        <v>7.0160441446151647E-2</v>
      </c>
      <c r="E16" s="92">
        <v>0</v>
      </c>
      <c r="F16" s="93">
        <f t="shared" si="1"/>
        <v>0</v>
      </c>
      <c r="G16" s="92">
        <v>0</v>
      </c>
      <c r="H16" s="93">
        <f t="shared" si="2"/>
        <v>0</v>
      </c>
      <c r="I16" s="94">
        <f t="shared" si="3"/>
        <v>214433.83557999998</v>
      </c>
      <c r="J16" s="93">
        <f t="shared" si="4"/>
        <v>1.6962927000405446E-2</v>
      </c>
    </row>
    <row r="17" spans="2:10">
      <c r="B17" s="73" t="s">
        <v>297</v>
      </c>
      <c r="C17" s="92">
        <v>172650.5570000002</v>
      </c>
      <c r="D17" s="93">
        <f t="shared" si="0"/>
        <v>5.6489402720797902E-2</v>
      </c>
      <c r="E17" s="92">
        <v>0</v>
      </c>
      <c r="F17" s="93">
        <f t="shared" si="1"/>
        <v>0</v>
      </c>
      <c r="G17" s="92">
        <v>0</v>
      </c>
      <c r="H17" s="93">
        <f t="shared" si="2"/>
        <v>0</v>
      </c>
      <c r="I17" s="94">
        <f t="shared" si="3"/>
        <v>172650.5570000002</v>
      </c>
      <c r="J17" s="93">
        <f t="shared" si="4"/>
        <v>1.3657633773368439E-2</v>
      </c>
    </row>
    <row r="18" spans="2:10">
      <c r="B18" s="73" t="s">
        <v>296</v>
      </c>
      <c r="C18" s="92">
        <v>166059.88099999999</v>
      </c>
      <c r="D18" s="93">
        <f t="shared" si="0"/>
        <v>5.4333004518350693E-2</v>
      </c>
      <c r="E18" s="92">
        <v>6026.5</v>
      </c>
      <c r="F18" s="93">
        <f t="shared" si="1"/>
        <v>5.5307364642592158E-3</v>
      </c>
      <c r="G18" s="92">
        <v>0</v>
      </c>
      <c r="H18" s="93">
        <f t="shared" si="2"/>
        <v>0</v>
      </c>
      <c r="I18" s="94">
        <f t="shared" si="3"/>
        <v>172086.38099999999</v>
      </c>
      <c r="J18" s="93">
        <f t="shared" si="4"/>
        <v>1.3613004266660698E-2</v>
      </c>
    </row>
    <row r="19" spans="2:10">
      <c r="B19" s="73" t="s">
        <v>295</v>
      </c>
      <c r="C19" s="92">
        <v>34255.979999999996</v>
      </c>
      <c r="D19" s="93">
        <f t="shared" si="0"/>
        <v>1.1208187702606693E-2</v>
      </c>
      <c r="E19" s="92">
        <v>55177.5</v>
      </c>
      <c r="F19" s="93">
        <f t="shared" si="1"/>
        <v>5.0638382354046774E-2</v>
      </c>
      <c r="G19" s="92">
        <v>0</v>
      </c>
      <c r="H19" s="93">
        <f t="shared" si="2"/>
        <v>0</v>
      </c>
      <c r="I19" s="94">
        <f t="shared" si="3"/>
        <v>89433.48</v>
      </c>
      <c r="J19" s="93">
        <f t="shared" si="4"/>
        <v>7.0746931729729051E-3</v>
      </c>
    </row>
    <row r="20" spans="2:10">
      <c r="B20" s="73" t="s">
        <v>294</v>
      </c>
      <c r="C20" s="92">
        <v>79747.100000000006</v>
      </c>
      <c r="D20" s="93">
        <f t="shared" si="0"/>
        <v>2.6092392205347693E-2</v>
      </c>
      <c r="E20" s="92">
        <v>831</v>
      </c>
      <c r="F20" s="93">
        <f t="shared" si="1"/>
        <v>7.6263867946559506E-4</v>
      </c>
      <c r="G20" s="92">
        <v>0</v>
      </c>
      <c r="H20" s="93">
        <f t="shared" si="2"/>
        <v>0</v>
      </c>
      <c r="I20" s="94">
        <f t="shared" si="3"/>
        <v>80578.100000000006</v>
      </c>
      <c r="J20" s="93">
        <f t="shared" si="4"/>
        <v>6.3741826211070858E-3</v>
      </c>
    </row>
    <row r="21" spans="2:10">
      <c r="B21" s="73" t="s">
        <v>293</v>
      </c>
      <c r="C21" s="92">
        <v>39510</v>
      </c>
      <c r="D21" s="93">
        <f t="shared" si="0"/>
        <v>1.2927246458282336E-2</v>
      </c>
      <c r="E21" s="92">
        <v>0</v>
      </c>
      <c r="F21" s="93">
        <f t="shared" si="1"/>
        <v>0</v>
      </c>
      <c r="G21" s="92">
        <v>25301</v>
      </c>
      <c r="H21" s="93">
        <f t="shared" si="2"/>
        <v>2.9782176455676098E-3</v>
      </c>
      <c r="I21" s="94">
        <f t="shared" si="3"/>
        <v>64811</v>
      </c>
      <c r="J21" s="93">
        <f t="shared" si="4"/>
        <v>5.1269159964875228E-3</v>
      </c>
    </row>
    <row r="22" spans="2:10">
      <c r="B22" s="73" t="s">
        <v>292</v>
      </c>
      <c r="C22" s="92">
        <v>60375</v>
      </c>
      <c r="D22" s="93">
        <f t="shared" si="0"/>
        <v>1.9754049732189218E-2</v>
      </c>
      <c r="E22" s="92">
        <v>0</v>
      </c>
      <c r="F22" s="93">
        <f t="shared" si="1"/>
        <v>0</v>
      </c>
      <c r="G22" s="92">
        <v>0</v>
      </c>
      <c r="H22" s="93">
        <f t="shared" si="2"/>
        <v>0</v>
      </c>
      <c r="I22" s="94">
        <f t="shared" si="3"/>
        <v>60375</v>
      </c>
      <c r="J22" s="93">
        <f t="shared" si="4"/>
        <v>4.7760033526397403E-3</v>
      </c>
    </row>
    <row r="23" spans="2:10">
      <c r="B23" s="73" t="s">
        <v>291</v>
      </c>
      <c r="C23" s="92">
        <v>53290</v>
      </c>
      <c r="D23" s="93">
        <f t="shared" si="0"/>
        <v>1.7435914041049497E-2</v>
      </c>
      <c r="E23" s="92">
        <v>0</v>
      </c>
      <c r="F23" s="93">
        <f t="shared" si="1"/>
        <v>0</v>
      </c>
      <c r="G23" s="92">
        <v>0</v>
      </c>
      <c r="H23" s="93">
        <f t="shared" si="2"/>
        <v>0</v>
      </c>
      <c r="I23" s="94">
        <f t="shared" si="3"/>
        <v>53290</v>
      </c>
      <c r="J23" s="93">
        <f t="shared" si="4"/>
        <v>4.2155398536177519E-3</v>
      </c>
    </row>
    <row r="24" spans="2:10">
      <c r="B24" s="73" t="s">
        <v>290</v>
      </c>
      <c r="C24" s="92">
        <v>12722</v>
      </c>
      <c r="D24" s="93">
        <f t="shared" si="0"/>
        <v>4.1625013779364181E-3</v>
      </c>
      <c r="E24" s="92">
        <v>33980.248</v>
      </c>
      <c r="F24" s="93">
        <f t="shared" si="1"/>
        <v>3.1184899473686436E-2</v>
      </c>
      <c r="G24" s="92">
        <v>0</v>
      </c>
      <c r="H24" s="93">
        <f t="shared" si="2"/>
        <v>0</v>
      </c>
      <c r="I24" s="94">
        <f t="shared" si="3"/>
        <v>46702.248</v>
      </c>
      <c r="J24" s="93">
        <f t="shared" si="4"/>
        <v>3.6944114786552811E-3</v>
      </c>
    </row>
    <row r="25" spans="2:10">
      <c r="B25" s="73" t="s">
        <v>289</v>
      </c>
      <c r="C25" s="92">
        <v>0</v>
      </c>
      <c r="D25" s="93">
        <f t="shared" si="0"/>
        <v>0</v>
      </c>
      <c r="E25" s="92">
        <v>0</v>
      </c>
      <c r="F25" s="93">
        <f t="shared" si="1"/>
        <v>0</v>
      </c>
      <c r="G25" s="92">
        <v>43000</v>
      </c>
      <c r="H25" s="93">
        <f t="shared" si="2"/>
        <v>5.0615927733847366E-3</v>
      </c>
      <c r="I25" s="94">
        <f t="shared" si="3"/>
        <v>43000</v>
      </c>
      <c r="J25" s="93">
        <f t="shared" si="4"/>
        <v>3.4015427604721961E-3</v>
      </c>
    </row>
    <row r="26" spans="2:10">
      <c r="B26" s="73" t="s">
        <v>288</v>
      </c>
      <c r="C26" s="92">
        <v>40392.5</v>
      </c>
      <c r="D26" s="93">
        <f t="shared" si="0"/>
        <v>1.3215990953332554E-2</v>
      </c>
      <c r="E26" s="92">
        <v>1864.75</v>
      </c>
      <c r="F26" s="93">
        <f t="shared" si="1"/>
        <v>1.7113483484157261E-3</v>
      </c>
      <c r="G26" s="92">
        <v>0</v>
      </c>
      <c r="H26" s="93">
        <f t="shared" si="2"/>
        <v>0</v>
      </c>
      <c r="I26" s="94">
        <f t="shared" si="3"/>
        <v>42257.25</v>
      </c>
      <c r="J26" s="93">
        <f t="shared" si="4"/>
        <v>3.3427870422084584E-3</v>
      </c>
    </row>
    <row r="27" spans="2:10">
      <c r="B27" s="73" t="s">
        <v>287</v>
      </c>
      <c r="C27" s="92">
        <v>35179.5</v>
      </c>
      <c r="D27" s="93">
        <f t="shared" si="0"/>
        <v>1.151035349985177E-2</v>
      </c>
      <c r="E27" s="92">
        <v>5986</v>
      </c>
      <c r="F27" s="93">
        <f t="shared" si="1"/>
        <v>5.4935681531661272E-3</v>
      </c>
      <c r="G27" s="92">
        <v>0</v>
      </c>
      <c r="H27" s="93">
        <f t="shared" si="2"/>
        <v>0</v>
      </c>
      <c r="I27" s="94">
        <f t="shared" si="3"/>
        <v>41165.5</v>
      </c>
      <c r="J27" s="93">
        <f t="shared" si="4"/>
        <v>3.256423453632981E-3</v>
      </c>
    </row>
    <row r="28" spans="2:10">
      <c r="B28" s="73" t="s">
        <v>286</v>
      </c>
      <c r="C28" s="92">
        <v>24375</v>
      </c>
      <c r="D28" s="93">
        <f t="shared" si="0"/>
        <v>7.9752374695173864E-3</v>
      </c>
      <c r="E28" s="92">
        <v>16024</v>
      </c>
      <c r="F28" s="93">
        <f t="shared" si="1"/>
        <v>1.4705802887793858E-2</v>
      </c>
      <c r="G28" s="92">
        <v>0</v>
      </c>
      <c r="H28" s="93">
        <f t="shared" si="2"/>
        <v>0</v>
      </c>
      <c r="I28" s="94">
        <f t="shared" si="3"/>
        <v>40399</v>
      </c>
      <c r="J28" s="93">
        <f t="shared" si="4"/>
        <v>3.1957889762864243E-3</v>
      </c>
    </row>
    <row r="29" spans="2:10">
      <c r="B29" s="73" t="s">
        <v>285</v>
      </c>
      <c r="C29" s="92">
        <v>39719.5</v>
      </c>
      <c r="D29" s="93">
        <f t="shared" si="0"/>
        <v>1.2995792601866495E-2</v>
      </c>
      <c r="E29" s="92">
        <v>0</v>
      </c>
      <c r="F29" s="93">
        <f t="shared" si="1"/>
        <v>0</v>
      </c>
      <c r="G29" s="92">
        <v>0</v>
      </c>
      <c r="H29" s="93">
        <f t="shared" si="2"/>
        <v>0</v>
      </c>
      <c r="I29" s="94">
        <f t="shared" si="3"/>
        <v>39719.5</v>
      </c>
      <c r="J29" s="93">
        <f t="shared" si="4"/>
        <v>3.1420366901064043E-3</v>
      </c>
    </row>
    <row r="30" spans="2:10">
      <c r="B30" s="73" t="s">
        <v>284</v>
      </c>
      <c r="C30" s="92">
        <v>3200</v>
      </c>
      <c r="D30" s="93">
        <f t="shared" si="0"/>
        <v>1.0470055344597184E-3</v>
      </c>
      <c r="E30" s="92">
        <v>0</v>
      </c>
      <c r="F30" s="93">
        <f t="shared" si="1"/>
        <v>0</v>
      </c>
      <c r="G30" s="92">
        <v>32000</v>
      </c>
      <c r="H30" s="93">
        <f t="shared" si="2"/>
        <v>3.7667667150770132E-3</v>
      </c>
      <c r="I30" s="94">
        <f t="shared" si="3"/>
        <v>35200</v>
      </c>
      <c r="J30" s="93">
        <f t="shared" si="4"/>
        <v>2.784518724851658E-3</v>
      </c>
    </row>
    <row r="31" spans="2:10">
      <c r="B31" s="73" t="s">
        <v>283</v>
      </c>
      <c r="C31" s="92">
        <v>0</v>
      </c>
      <c r="D31" s="93">
        <f t="shared" si="0"/>
        <v>0</v>
      </c>
      <c r="E31" s="92">
        <v>33336.75</v>
      </c>
      <c r="F31" s="93">
        <f t="shared" si="1"/>
        <v>3.0594338144012849E-2</v>
      </c>
      <c r="G31" s="92">
        <v>0</v>
      </c>
      <c r="H31" s="93">
        <f t="shared" si="2"/>
        <v>0</v>
      </c>
      <c r="I31" s="94">
        <f t="shared" si="3"/>
        <v>33336.75</v>
      </c>
      <c r="J31" s="93">
        <f t="shared" si="4"/>
        <v>2.6371251307016623E-3</v>
      </c>
    </row>
    <row r="32" spans="2:10">
      <c r="B32" s="73" t="s">
        <v>282</v>
      </c>
      <c r="C32" s="92">
        <v>23458.5</v>
      </c>
      <c r="D32" s="93">
        <f t="shared" si="0"/>
        <v>7.6753685406635323E-3</v>
      </c>
      <c r="E32" s="92">
        <v>7122</v>
      </c>
      <c r="F32" s="93">
        <f t="shared" si="1"/>
        <v>6.5361163359253524E-3</v>
      </c>
      <c r="G32" s="92">
        <v>2655.35</v>
      </c>
      <c r="H32" s="93">
        <f t="shared" si="2"/>
        <v>3.125651249024921E-4</v>
      </c>
      <c r="I32" s="94">
        <f t="shared" si="3"/>
        <v>33235.85</v>
      </c>
      <c r="J32" s="93">
        <f t="shared" si="4"/>
        <v>2.6291433710613913E-3</v>
      </c>
    </row>
    <row r="33" spans="2:10">
      <c r="B33" s="73" t="s">
        <v>281</v>
      </c>
      <c r="C33" s="92">
        <v>12996.1</v>
      </c>
      <c r="D33" s="93">
        <f t="shared" si="0"/>
        <v>4.2521839457474835E-3</v>
      </c>
      <c r="E33" s="92">
        <v>12653.25</v>
      </c>
      <c r="F33" s="93">
        <f t="shared" si="1"/>
        <v>1.161234400836106E-2</v>
      </c>
      <c r="G33" s="92">
        <v>0</v>
      </c>
      <c r="H33" s="93">
        <f t="shared" si="2"/>
        <v>0</v>
      </c>
      <c r="I33" s="94">
        <f t="shared" si="3"/>
        <v>25649.35</v>
      </c>
      <c r="J33" s="93">
        <f t="shared" si="4"/>
        <v>2.0290083907748258E-3</v>
      </c>
    </row>
    <row r="34" spans="2:10">
      <c r="B34" s="73" t="s">
        <v>280</v>
      </c>
      <c r="C34" s="92">
        <v>23917.855</v>
      </c>
      <c r="D34" s="93">
        <f t="shared" si="0"/>
        <v>7.8256645491890774E-3</v>
      </c>
      <c r="E34" s="92">
        <v>1207</v>
      </c>
      <c r="F34" s="93">
        <f t="shared" si="1"/>
        <v>1.1077074441816766E-3</v>
      </c>
      <c r="G34" s="92">
        <v>0</v>
      </c>
      <c r="H34" s="93">
        <f t="shared" si="2"/>
        <v>0</v>
      </c>
      <c r="I34" s="94">
        <f t="shared" si="3"/>
        <v>25124.855</v>
      </c>
      <c r="J34" s="93">
        <f t="shared" si="4"/>
        <v>1.9875178751898523E-3</v>
      </c>
    </row>
    <row r="35" spans="2:10">
      <c r="B35" s="73" t="s">
        <v>279</v>
      </c>
      <c r="C35" s="92">
        <v>20700</v>
      </c>
      <c r="D35" s="93">
        <f t="shared" si="0"/>
        <v>6.7728170510363032E-3</v>
      </c>
      <c r="E35" s="92">
        <v>450</v>
      </c>
      <c r="F35" s="93">
        <f t="shared" si="1"/>
        <v>4.1298123436765076E-4</v>
      </c>
      <c r="G35" s="92">
        <v>0</v>
      </c>
      <c r="H35" s="93">
        <f t="shared" si="2"/>
        <v>0</v>
      </c>
      <c r="I35" s="94">
        <f t="shared" si="3"/>
        <v>21150</v>
      </c>
      <c r="J35" s="93">
        <f t="shared" si="4"/>
        <v>1.6730844042787661E-3</v>
      </c>
    </row>
    <row r="36" spans="2:10">
      <c r="B36" s="73" t="s">
        <v>278</v>
      </c>
      <c r="C36" s="92">
        <v>9607</v>
      </c>
      <c r="D36" s="93">
        <f t="shared" si="0"/>
        <v>3.1433069279857857E-3</v>
      </c>
      <c r="E36" s="92">
        <v>9774.75</v>
      </c>
      <c r="F36" s="93">
        <f t="shared" si="1"/>
        <v>8.9706407125226539E-3</v>
      </c>
      <c r="G36" s="92">
        <v>0</v>
      </c>
      <c r="H36" s="93">
        <f t="shared" si="2"/>
        <v>0</v>
      </c>
      <c r="I36" s="94">
        <f t="shared" si="3"/>
        <v>19381.75</v>
      </c>
      <c r="J36" s="93">
        <f t="shared" si="4"/>
        <v>1.5332058464600461E-3</v>
      </c>
    </row>
    <row r="37" spans="2:10">
      <c r="B37" s="73" t="s">
        <v>277</v>
      </c>
      <c r="C37" s="92">
        <v>7078</v>
      </c>
      <c r="D37" s="93">
        <f t="shared" si="0"/>
        <v>2.3158453665330894E-3</v>
      </c>
      <c r="E37" s="92">
        <v>11903</v>
      </c>
      <c r="F37" s="93">
        <f t="shared" si="1"/>
        <v>1.0923812517062549E-2</v>
      </c>
      <c r="G37" s="92">
        <v>0</v>
      </c>
      <c r="H37" s="93">
        <f t="shared" si="2"/>
        <v>0</v>
      </c>
      <c r="I37" s="94">
        <f t="shared" si="3"/>
        <v>18981</v>
      </c>
      <c r="J37" s="93">
        <f t="shared" si="4"/>
        <v>1.5015042589889011E-3</v>
      </c>
    </row>
    <row r="38" spans="2:10">
      <c r="B38" s="73" t="s">
        <v>276</v>
      </c>
      <c r="C38" s="92">
        <v>17076.745000000003</v>
      </c>
      <c r="D38" s="93">
        <f t="shared" si="0"/>
        <v>5.5873270392366647E-3</v>
      </c>
      <c r="E38" s="92">
        <v>0</v>
      </c>
      <c r="F38" s="93">
        <f t="shared" si="1"/>
        <v>0</v>
      </c>
      <c r="G38" s="92">
        <v>0</v>
      </c>
      <c r="H38" s="93">
        <f t="shared" si="2"/>
        <v>0</v>
      </c>
      <c r="I38" s="94">
        <f t="shared" si="3"/>
        <v>17076.745000000003</v>
      </c>
      <c r="J38" s="93">
        <f t="shared" si="4"/>
        <v>1.3508669378413903E-3</v>
      </c>
    </row>
    <row r="39" spans="2:10">
      <c r="B39" s="73" t="s">
        <v>275</v>
      </c>
      <c r="C39" s="92">
        <v>15895</v>
      </c>
      <c r="D39" s="93">
        <f t="shared" ref="D39:D70" si="5">C39/$C$87</f>
        <v>5.2006728031991321E-3</v>
      </c>
      <c r="E39" s="92">
        <v>169</v>
      </c>
      <c r="F39" s="93">
        <f t="shared" ref="F39:F70" si="6">E39/$E$87</f>
        <v>1.5509739690696217E-4</v>
      </c>
      <c r="G39" s="92">
        <v>0</v>
      </c>
      <c r="H39" s="93">
        <f t="shared" ref="H39:H70" si="7">G39/$G$87</f>
        <v>0</v>
      </c>
      <c r="I39" s="94">
        <f t="shared" ref="I39:I70" si="8">SUM(C39,E39,G39)</f>
        <v>16064</v>
      </c>
      <c r="J39" s="93">
        <f t="shared" ref="J39:J70" si="9">I39/$I$87</f>
        <v>1.2707530907959386E-3</v>
      </c>
    </row>
    <row r="40" spans="2:10">
      <c r="B40" s="73" t="s">
        <v>274</v>
      </c>
      <c r="C40" s="92">
        <v>0</v>
      </c>
      <c r="D40" s="93">
        <f t="shared" si="5"/>
        <v>0</v>
      </c>
      <c r="E40" s="92">
        <v>15441</v>
      </c>
      <c r="F40" s="93">
        <f t="shared" si="6"/>
        <v>1.4170762755268657E-2</v>
      </c>
      <c r="G40" s="92">
        <v>0</v>
      </c>
      <c r="H40" s="93">
        <f t="shared" si="7"/>
        <v>0</v>
      </c>
      <c r="I40" s="94">
        <f t="shared" si="8"/>
        <v>15441</v>
      </c>
      <c r="J40" s="93">
        <f t="shared" si="9"/>
        <v>1.221470273591888E-3</v>
      </c>
    </row>
    <row r="41" spans="2:10">
      <c r="B41" s="73" t="s">
        <v>273</v>
      </c>
      <c r="C41" s="92">
        <v>14691</v>
      </c>
      <c r="D41" s="93">
        <f t="shared" si="5"/>
        <v>4.8067369708586632E-3</v>
      </c>
      <c r="E41" s="92">
        <v>0</v>
      </c>
      <c r="F41" s="93">
        <f t="shared" si="6"/>
        <v>0</v>
      </c>
      <c r="G41" s="92">
        <v>0</v>
      </c>
      <c r="H41" s="93">
        <f t="shared" si="7"/>
        <v>0</v>
      </c>
      <c r="I41" s="94">
        <f t="shared" si="8"/>
        <v>14691</v>
      </c>
      <c r="J41" s="93">
        <f t="shared" si="9"/>
        <v>1.1621410393976054E-3</v>
      </c>
    </row>
    <row r="42" spans="2:10">
      <c r="B42" s="73" t="s">
        <v>272</v>
      </c>
      <c r="C42" s="92">
        <v>13772</v>
      </c>
      <c r="D42" s="93">
        <f t="shared" si="5"/>
        <v>4.506050068931013E-3</v>
      </c>
      <c r="E42" s="92">
        <v>52</v>
      </c>
      <c r="F42" s="93">
        <f t="shared" si="6"/>
        <v>4.7722275971372973E-5</v>
      </c>
      <c r="G42" s="92">
        <v>613</v>
      </c>
      <c r="H42" s="93">
        <f t="shared" si="7"/>
        <v>7.2157124885694038E-5</v>
      </c>
      <c r="I42" s="94">
        <f t="shared" si="8"/>
        <v>14437</v>
      </c>
      <c r="J42" s="93">
        <f t="shared" si="9"/>
        <v>1.1420482054171417E-3</v>
      </c>
    </row>
    <row r="43" spans="2:10">
      <c r="B43" s="73" t="s">
        <v>271</v>
      </c>
      <c r="C43" s="92">
        <v>9886</v>
      </c>
      <c r="D43" s="93">
        <f t="shared" si="5"/>
        <v>3.2345927230214926E-3</v>
      </c>
      <c r="E43" s="92">
        <v>3069</v>
      </c>
      <c r="F43" s="93">
        <f t="shared" si="6"/>
        <v>2.8165320183873781E-3</v>
      </c>
      <c r="G43" s="92">
        <v>1346.5</v>
      </c>
      <c r="H43" s="93">
        <f t="shared" si="7"/>
        <v>1.5849848068284994E-4</v>
      </c>
      <c r="I43" s="94">
        <f t="shared" si="8"/>
        <v>14301.5</v>
      </c>
      <c r="J43" s="93">
        <f t="shared" si="9"/>
        <v>1.1313293904393748E-3</v>
      </c>
    </row>
    <row r="44" spans="2:10">
      <c r="B44" s="73" t="s">
        <v>270</v>
      </c>
      <c r="C44" s="92">
        <v>0</v>
      </c>
      <c r="D44" s="93">
        <f t="shared" si="5"/>
        <v>0</v>
      </c>
      <c r="E44" s="92">
        <v>0</v>
      </c>
      <c r="F44" s="93">
        <f t="shared" si="6"/>
        <v>0</v>
      </c>
      <c r="G44" s="92">
        <v>12900</v>
      </c>
      <c r="H44" s="93">
        <f t="shared" si="7"/>
        <v>1.518477832015421E-3</v>
      </c>
      <c r="I44" s="94">
        <f t="shared" si="8"/>
        <v>12900</v>
      </c>
      <c r="J44" s="93">
        <f t="shared" si="9"/>
        <v>1.0204628281416587E-3</v>
      </c>
    </row>
    <row r="45" spans="2:10">
      <c r="B45" s="73" t="s">
        <v>269</v>
      </c>
      <c r="C45" s="92">
        <v>3890</v>
      </c>
      <c r="D45" s="93">
        <f t="shared" si="5"/>
        <v>1.2727661028275952E-3</v>
      </c>
      <c r="E45" s="92">
        <v>8451.25</v>
      </c>
      <c r="F45" s="93">
        <f t="shared" si="6"/>
        <v>7.756017015443574E-3</v>
      </c>
      <c r="G45" s="92">
        <v>0</v>
      </c>
      <c r="H45" s="93">
        <f t="shared" si="7"/>
        <v>0</v>
      </c>
      <c r="I45" s="94">
        <f t="shared" si="8"/>
        <v>12341.25</v>
      </c>
      <c r="J45" s="93">
        <f t="shared" si="9"/>
        <v>9.7626254866691831E-4</v>
      </c>
    </row>
    <row r="46" spans="2:10">
      <c r="B46" s="73" t="s">
        <v>268</v>
      </c>
      <c r="C46" s="92">
        <v>10593</v>
      </c>
      <c r="D46" s="93">
        <f t="shared" si="5"/>
        <v>3.4659155082911865E-3</v>
      </c>
      <c r="E46" s="92">
        <v>0</v>
      </c>
      <c r="F46" s="93">
        <f t="shared" si="6"/>
        <v>0</v>
      </c>
      <c r="G46" s="92">
        <v>0</v>
      </c>
      <c r="H46" s="93">
        <f t="shared" si="7"/>
        <v>0</v>
      </c>
      <c r="I46" s="94">
        <f t="shared" si="8"/>
        <v>10593</v>
      </c>
      <c r="J46" s="93">
        <f t="shared" si="9"/>
        <v>8.379661037600459E-4</v>
      </c>
    </row>
    <row r="47" spans="2:10">
      <c r="B47" s="73" t="s">
        <v>267</v>
      </c>
      <c r="C47" s="92">
        <v>8513</v>
      </c>
      <c r="D47" s="93">
        <f t="shared" si="5"/>
        <v>2.7853619108923694E-3</v>
      </c>
      <c r="E47" s="92">
        <v>194</v>
      </c>
      <c r="F47" s="93">
        <f t="shared" si="6"/>
        <v>1.7804079881627612E-4</v>
      </c>
      <c r="G47" s="92">
        <v>0</v>
      </c>
      <c r="H47" s="93">
        <f t="shared" si="7"/>
        <v>0</v>
      </c>
      <c r="I47" s="94">
        <f t="shared" si="8"/>
        <v>8707</v>
      </c>
      <c r="J47" s="93">
        <f t="shared" si="9"/>
        <v>6.8877285617282354E-4</v>
      </c>
    </row>
    <row r="48" spans="2:10">
      <c r="B48" s="73" t="s">
        <v>266</v>
      </c>
      <c r="C48" s="92">
        <v>6322</v>
      </c>
      <c r="D48" s="93">
        <f t="shared" si="5"/>
        <v>2.0684903090169809E-3</v>
      </c>
      <c r="E48" s="92">
        <v>1446</v>
      </c>
      <c r="F48" s="93">
        <f t="shared" si="6"/>
        <v>1.3270463664347178E-3</v>
      </c>
      <c r="G48" s="92">
        <v>526</v>
      </c>
      <c r="H48" s="93">
        <f t="shared" si="7"/>
        <v>6.1916227879078408E-5</v>
      </c>
      <c r="I48" s="94">
        <f t="shared" si="8"/>
        <v>8294</v>
      </c>
      <c r="J48" s="93">
        <f t="shared" si="9"/>
        <v>6.5610222454317191E-4</v>
      </c>
    </row>
    <row r="49" spans="2:10">
      <c r="B49" s="73" t="s">
        <v>265</v>
      </c>
      <c r="C49" s="92">
        <v>8283.6790000000001</v>
      </c>
      <c r="D49" s="93">
        <f t="shared" si="5"/>
        <v>2.7103305495899204E-3</v>
      </c>
      <c r="E49" s="92">
        <v>0</v>
      </c>
      <c r="F49" s="93">
        <f t="shared" si="6"/>
        <v>0</v>
      </c>
      <c r="G49" s="92">
        <v>0</v>
      </c>
      <c r="H49" s="93">
        <f t="shared" si="7"/>
        <v>0</v>
      </c>
      <c r="I49" s="94">
        <f t="shared" si="8"/>
        <v>8283.6790000000001</v>
      </c>
      <c r="J49" s="93">
        <f t="shared" si="9"/>
        <v>6.5528577517501307E-4</v>
      </c>
    </row>
    <row r="50" spans="2:10">
      <c r="B50" s="73" t="s">
        <v>264</v>
      </c>
      <c r="C50" s="92">
        <v>8112.4</v>
      </c>
      <c r="D50" s="93">
        <f t="shared" si="5"/>
        <v>2.6542899055471934E-3</v>
      </c>
      <c r="E50" s="92">
        <v>79</v>
      </c>
      <c r="F50" s="93">
        <f t="shared" si="6"/>
        <v>7.2501150033432024E-5</v>
      </c>
      <c r="G50" s="92">
        <v>0</v>
      </c>
      <c r="H50" s="93">
        <f t="shared" si="7"/>
        <v>0</v>
      </c>
      <c r="I50" s="94">
        <f t="shared" si="8"/>
        <v>8191.4</v>
      </c>
      <c r="J50" s="93">
        <f t="shared" si="9"/>
        <v>6.4798598530539403E-4</v>
      </c>
    </row>
    <row r="51" spans="2:10">
      <c r="B51" s="73" t="s">
        <v>263</v>
      </c>
      <c r="C51" s="92">
        <v>7660.5</v>
      </c>
      <c r="D51" s="93">
        <f t="shared" si="5"/>
        <v>2.5064330927277102E-3</v>
      </c>
      <c r="E51" s="92">
        <v>0</v>
      </c>
      <c r="F51" s="93">
        <f t="shared" si="6"/>
        <v>0</v>
      </c>
      <c r="G51" s="92">
        <v>0</v>
      </c>
      <c r="H51" s="93">
        <f t="shared" si="7"/>
        <v>0</v>
      </c>
      <c r="I51" s="94">
        <f t="shared" si="8"/>
        <v>7660.5</v>
      </c>
      <c r="J51" s="93">
        <f t="shared" si="9"/>
        <v>6.0598879806040131E-4</v>
      </c>
    </row>
    <row r="52" spans="2:10">
      <c r="B52" s="73" t="s">
        <v>262</v>
      </c>
      <c r="C52" s="92">
        <v>7458</v>
      </c>
      <c r="D52" s="93">
        <f t="shared" si="5"/>
        <v>2.4401772737501813E-3</v>
      </c>
      <c r="E52" s="92">
        <v>0</v>
      </c>
      <c r="F52" s="93">
        <f t="shared" si="6"/>
        <v>0</v>
      </c>
      <c r="G52" s="92">
        <v>0</v>
      </c>
      <c r="H52" s="93">
        <f t="shared" si="7"/>
        <v>0</v>
      </c>
      <c r="I52" s="94">
        <f t="shared" si="8"/>
        <v>7458</v>
      </c>
      <c r="J52" s="93">
        <f t="shared" si="9"/>
        <v>5.8996990482794508E-4</v>
      </c>
    </row>
    <row r="53" spans="2:10">
      <c r="B53" s="73" t="s">
        <v>261</v>
      </c>
      <c r="C53" s="92">
        <v>7262</v>
      </c>
      <c r="D53" s="93">
        <f t="shared" si="5"/>
        <v>2.3760481847645235E-3</v>
      </c>
      <c r="E53" s="92">
        <v>41</v>
      </c>
      <c r="F53" s="93">
        <f t="shared" si="6"/>
        <v>3.7627179131274847E-5</v>
      </c>
      <c r="G53" s="92">
        <v>112</v>
      </c>
      <c r="H53" s="93">
        <f t="shared" si="7"/>
        <v>1.3183683502769546E-5</v>
      </c>
      <c r="I53" s="94">
        <f t="shared" si="8"/>
        <v>7415</v>
      </c>
      <c r="J53" s="93">
        <f t="shared" si="9"/>
        <v>5.8656836206747289E-4</v>
      </c>
    </row>
    <row r="54" spans="2:10">
      <c r="B54" s="73" t="s">
        <v>260</v>
      </c>
      <c r="C54" s="92">
        <v>7096.829999999999</v>
      </c>
      <c r="D54" s="93">
        <f t="shared" si="5"/>
        <v>2.3220063397249259E-3</v>
      </c>
      <c r="E54" s="92">
        <v>0</v>
      </c>
      <c r="F54" s="93">
        <f t="shared" si="6"/>
        <v>0</v>
      </c>
      <c r="G54" s="92">
        <v>0</v>
      </c>
      <c r="H54" s="93">
        <f t="shared" si="7"/>
        <v>0</v>
      </c>
      <c r="I54" s="94">
        <f t="shared" si="8"/>
        <v>7096.829999999999</v>
      </c>
      <c r="J54" s="93">
        <f t="shared" si="9"/>
        <v>5.613993188093463E-4</v>
      </c>
    </row>
    <row r="55" spans="2:10">
      <c r="B55" s="73" t="s">
        <v>259</v>
      </c>
      <c r="C55" s="92">
        <v>6613</v>
      </c>
      <c r="D55" s="93">
        <f t="shared" si="5"/>
        <v>2.1637023748069116E-3</v>
      </c>
      <c r="E55" s="92">
        <v>225</v>
      </c>
      <c r="F55" s="93">
        <f t="shared" si="6"/>
        <v>2.0649061718382538E-4</v>
      </c>
      <c r="G55" s="92">
        <v>0</v>
      </c>
      <c r="H55" s="93">
        <f t="shared" si="7"/>
        <v>0</v>
      </c>
      <c r="I55" s="94">
        <f t="shared" si="8"/>
        <v>6838</v>
      </c>
      <c r="J55" s="93">
        <f t="shared" si="9"/>
        <v>5.4092440456067156E-4</v>
      </c>
    </row>
    <row r="56" spans="2:10">
      <c r="B56" s="73" t="s">
        <v>258</v>
      </c>
      <c r="C56" s="92">
        <v>6364</v>
      </c>
      <c r="D56" s="93">
        <f t="shared" si="5"/>
        <v>2.0822322566567651E-3</v>
      </c>
      <c r="E56" s="92">
        <v>0</v>
      </c>
      <c r="F56" s="93">
        <f t="shared" si="6"/>
        <v>0</v>
      </c>
      <c r="G56" s="92">
        <v>0</v>
      </c>
      <c r="H56" s="93">
        <f t="shared" si="7"/>
        <v>0</v>
      </c>
      <c r="I56" s="94">
        <f t="shared" si="8"/>
        <v>6364</v>
      </c>
      <c r="J56" s="93">
        <f t="shared" si="9"/>
        <v>5.0342832854988499E-4</v>
      </c>
    </row>
    <row r="57" spans="2:10">
      <c r="B57" s="73" t="s">
        <v>257</v>
      </c>
      <c r="C57" s="92">
        <v>6122</v>
      </c>
      <c r="D57" s="93">
        <f t="shared" si="5"/>
        <v>2.0030524631132487E-3</v>
      </c>
      <c r="E57" s="92">
        <v>0</v>
      </c>
      <c r="F57" s="93">
        <f t="shared" si="6"/>
        <v>0</v>
      </c>
      <c r="G57" s="92">
        <v>0</v>
      </c>
      <c r="H57" s="93">
        <f t="shared" si="7"/>
        <v>0</v>
      </c>
      <c r="I57" s="94">
        <f t="shared" si="8"/>
        <v>6122</v>
      </c>
      <c r="J57" s="93">
        <f t="shared" si="9"/>
        <v>4.8428476231652986E-4</v>
      </c>
    </row>
    <row r="58" spans="2:10">
      <c r="B58" s="73" t="s">
        <v>256</v>
      </c>
      <c r="C58" s="92">
        <v>0</v>
      </c>
      <c r="D58" s="93">
        <f t="shared" si="5"/>
        <v>0</v>
      </c>
      <c r="E58" s="92">
        <v>0</v>
      </c>
      <c r="F58" s="93">
        <f t="shared" si="6"/>
        <v>0</v>
      </c>
      <c r="G58" s="92">
        <v>5636</v>
      </c>
      <c r="H58" s="93">
        <f t="shared" si="7"/>
        <v>6.6342178769293895E-4</v>
      </c>
      <c r="I58" s="94">
        <f t="shared" si="8"/>
        <v>5636</v>
      </c>
      <c r="J58" s="93">
        <f t="shared" si="9"/>
        <v>4.4583941855863481E-4</v>
      </c>
    </row>
    <row r="59" spans="2:10">
      <c r="B59" s="73" t="s">
        <v>255</v>
      </c>
      <c r="C59" s="92">
        <v>4498.8500000000004</v>
      </c>
      <c r="D59" s="93">
        <f t="shared" si="5"/>
        <v>1.4719752652200327E-3</v>
      </c>
      <c r="E59" s="92">
        <v>964.6</v>
      </c>
      <c r="F59" s="93">
        <f t="shared" si="6"/>
        <v>8.852482192689687E-4</v>
      </c>
      <c r="G59" s="92">
        <v>0</v>
      </c>
      <c r="H59" s="93">
        <f t="shared" si="7"/>
        <v>0</v>
      </c>
      <c r="I59" s="94">
        <f t="shared" si="8"/>
        <v>5463.4500000000007</v>
      </c>
      <c r="J59" s="93">
        <f t="shared" si="9"/>
        <v>4.3218973941167027E-4</v>
      </c>
    </row>
    <row r="60" spans="2:10">
      <c r="B60" s="73" t="s">
        <v>254</v>
      </c>
      <c r="C60" s="92">
        <v>3780</v>
      </c>
      <c r="D60" s="93">
        <f t="shared" si="5"/>
        <v>1.2367752875805423E-3</v>
      </c>
      <c r="E60" s="92">
        <v>140</v>
      </c>
      <c r="F60" s="93">
        <f t="shared" si="6"/>
        <v>1.28483050692158E-4</v>
      </c>
      <c r="G60" s="92">
        <v>0</v>
      </c>
      <c r="H60" s="93">
        <f t="shared" si="7"/>
        <v>0</v>
      </c>
      <c r="I60" s="94">
        <f t="shared" si="8"/>
        <v>3920</v>
      </c>
      <c r="J60" s="93">
        <f t="shared" si="9"/>
        <v>3.1009413072211647E-4</v>
      </c>
    </row>
    <row r="61" spans="2:10">
      <c r="B61" s="73" t="s">
        <v>253</v>
      </c>
      <c r="C61" s="92">
        <v>3421</v>
      </c>
      <c r="D61" s="93">
        <f t="shared" si="5"/>
        <v>1.1193143541833428E-3</v>
      </c>
      <c r="E61" s="92">
        <v>280</v>
      </c>
      <c r="F61" s="93">
        <f t="shared" si="6"/>
        <v>2.56966101384316E-4</v>
      </c>
      <c r="G61" s="92">
        <v>0</v>
      </c>
      <c r="H61" s="93">
        <f t="shared" si="7"/>
        <v>0</v>
      </c>
      <c r="I61" s="94">
        <f t="shared" si="8"/>
        <v>3701</v>
      </c>
      <c r="J61" s="93">
        <f t="shared" si="9"/>
        <v>2.9276999433738599E-4</v>
      </c>
    </row>
    <row r="62" spans="2:10">
      <c r="B62" s="73" t="s">
        <v>252</v>
      </c>
      <c r="C62" s="92">
        <v>2703</v>
      </c>
      <c r="D62" s="93">
        <f t="shared" si="5"/>
        <v>8.8439248738894334E-4</v>
      </c>
      <c r="E62" s="92">
        <v>0</v>
      </c>
      <c r="F62" s="93">
        <f t="shared" si="6"/>
        <v>0</v>
      </c>
      <c r="G62" s="92">
        <v>0</v>
      </c>
      <c r="H62" s="93">
        <f t="shared" si="7"/>
        <v>0</v>
      </c>
      <c r="I62" s="94">
        <f t="shared" si="8"/>
        <v>2703</v>
      </c>
      <c r="J62" s="93">
        <f t="shared" si="9"/>
        <v>2.1382256003619408E-4</v>
      </c>
    </row>
    <row r="63" spans="2:10">
      <c r="B63" s="73" t="s">
        <v>251</v>
      </c>
      <c r="C63" s="92">
        <v>0</v>
      </c>
      <c r="D63" s="93">
        <f t="shared" si="5"/>
        <v>0</v>
      </c>
      <c r="E63" s="92">
        <v>0</v>
      </c>
      <c r="F63" s="93">
        <f t="shared" si="6"/>
        <v>0</v>
      </c>
      <c r="G63" s="92">
        <v>2690</v>
      </c>
      <c r="H63" s="93">
        <f t="shared" si="7"/>
        <v>3.1664382698616143E-4</v>
      </c>
      <c r="I63" s="94">
        <f t="shared" si="8"/>
        <v>2690</v>
      </c>
      <c r="J63" s="93">
        <f t="shared" si="9"/>
        <v>2.127941866434932E-4</v>
      </c>
    </row>
    <row r="64" spans="2:10">
      <c r="B64" s="73" t="s">
        <v>250</v>
      </c>
      <c r="C64" s="92">
        <v>2426</v>
      </c>
      <c r="D64" s="93">
        <f t="shared" si="5"/>
        <v>7.9376107081227405E-4</v>
      </c>
      <c r="E64" s="92">
        <v>100</v>
      </c>
      <c r="F64" s="93">
        <f t="shared" si="6"/>
        <v>9.1773607637255728E-5</v>
      </c>
      <c r="G64" s="92">
        <v>0</v>
      </c>
      <c r="H64" s="93">
        <f t="shared" si="7"/>
        <v>0</v>
      </c>
      <c r="I64" s="94">
        <f t="shared" si="8"/>
        <v>2526</v>
      </c>
      <c r="J64" s="93">
        <f t="shared" si="9"/>
        <v>1.9982086076634342E-4</v>
      </c>
    </row>
    <row r="65" spans="2:10">
      <c r="B65" s="73" t="s">
        <v>249</v>
      </c>
      <c r="C65" s="92">
        <v>685</v>
      </c>
      <c r="D65" s="93">
        <f t="shared" si="5"/>
        <v>2.2412462222028346E-4</v>
      </c>
      <c r="E65" s="92">
        <v>1740</v>
      </c>
      <c r="F65" s="93">
        <f t="shared" si="6"/>
        <v>1.5968607728882496E-3</v>
      </c>
      <c r="G65" s="92">
        <v>0</v>
      </c>
      <c r="H65" s="93">
        <f t="shared" si="7"/>
        <v>0</v>
      </c>
      <c r="I65" s="94">
        <f t="shared" si="8"/>
        <v>2425</v>
      </c>
      <c r="J65" s="93">
        <f t="shared" si="9"/>
        <v>1.9183119056151337E-4</v>
      </c>
    </row>
    <row r="66" spans="2:10">
      <c r="B66" s="73" t="s">
        <v>248</v>
      </c>
      <c r="C66" s="92">
        <v>0</v>
      </c>
      <c r="D66" s="93">
        <f t="shared" si="5"/>
        <v>0</v>
      </c>
      <c r="E66" s="92">
        <v>2215</v>
      </c>
      <c r="F66" s="93">
        <f t="shared" si="6"/>
        <v>2.0327854091652144E-3</v>
      </c>
      <c r="G66" s="92">
        <v>0</v>
      </c>
      <c r="H66" s="93">
        <f t="shared" si="7"/>
        <v>0</v>
      </c>
      <c r="I66" s="94">
        <f t="shared" si="8"/>
        <v>2215</v>
      </c>
      <c r="J66" s="93">
        <f t="shared" si="9"/>
        <v>1.752190049871143E-4</v>
      </c>
    </row>
    <row r="67" spans="2:10">
      <c r="B67" s="73" t="s">
        <v>247</v>
      </c>
      <c r="C67" s="92">
        <v>1920</v>
      </c>
      <c r="D67" s="93">
        <f t="shared" si="5"/>
        <v>6.2820332067583108E-4</v>
      </c>
      <c r="E67" s="92">
        <v>0</v>
      </c>
      <c r="F67" s="93">
        <f t="shared" si="6"/>
        <v>0</v>
      </c>
      <c r="G67" s="92">
        <v>0</v>
      </c>
      <c r="H67" s="93">
        <f t="shared" si="7"/>
        <v>0</v>
      </c>
      <c r="I67" s="94">
        <f t="shared" si="8"/>
        <v>1920</v>
      </c>
      <c r="J67" s="93">
        <f t="shared" si="9"/>
        <v>1.5188283953736318E-4</v>
      </c>
    </row>
    <row r="68" spans="2:10">
      <c r="B68" s="73" t="s">
        <v>246</v>
      </c>
      <c r="C68" s="92">
        <v>1798</v>
      </c>
      <c r="D68" s="93">
        <f t="shared" si="5"/>
        <v>5.8828623467455424E-4</v>
      </c>
      <c r="E68" s="92">
        <v>15</v>
      </c>
      <c r="F68" s="93">
        <f t="shared" si="6"/>
        <v>1.3766041145588359E-5</v>
      </c>
      <c r="G68" s="92">
        <v>0</v>
      </c>
      <c r="H68" s="93">
        <f t="shared" si="7"/>
        <v>0</v>
      </c>
      <c r="I68" s="94">
        <f t="shared" si="8"/>
        <v>1813</v>
      </c>
      <c r="J68" s="93">
        <f t="shared" si="9"/>
        <v>1.4341853545897886E-4</v>
      </c>
    </row>
    <row r="69" spans="2:10">
      <c r="B69" s="73" t="s">
        <v>245</v>
      </c>
      <c r="C69" s="92">
        <v>0</v>
      </c>
      <c r="D69" s="93">
        <f t="shared" si="5"/>
        <v>0</v>
      </c>
      <c r="E69" s="92">
        <v>1796</v>
      </c>
      <c r="F69" s="93">
        <f t="shared" si="6"/>
        <v>1.6482539931651128E-3</v>
      </c>
      <c r="G69" s="92">
        <v>0</v>
      </c>
      <c r="H69" s="93">
        <f t="shared" si="7"/>
        <v>0</v>
      </c>
      <c r="I69" s="94">
        <f t="shared" si="8"/>
        <v>1796</v>
      </c>
      <c r="J69" s="93">
        <f t="shared" si="9"/>
        <v>1.4207373948390845E-4</v>
      </c>
    </row>
    <row r="70" spans="2:10">
      <c r="B70" s="73" t="s">
        <v>244</v>
      </c>
      <c r="C70" s="92">
        <v>1345</v>
      </c>
      <c r="D70" s="93">
        <f t="shared" si="5"/>
        <v>4.4006951370260039E-4</v>
      </c>
      <c r="E70" s="92">
        <v>400</v>
      </c>
      <c r="F70" s="93">
        <f t="shared" si="6"/>
        <v>3.6709443054902291E-4</v>
      </c>
      <c r="G70" s="92">
        <v>0</v>
      </c>
      <c r="H70" s="93">
        <f t="shared" si="7"/>
        <v>0</v>
      </c>
      <c r="I70" s="94">
        <f t="shared" si="8"/>
        <v>1745</v>
      </c>
      <c r="J70" s="93">
        <f t="shared" si="9"/>
        <v>1.3803935155869726E-4</v>
      </c>
    </row>
    <row r="71" spans="2:10">
      <c r="B71" s="73" t="s">
        <v>243</v>
      </c>
      <c r="C71" s="92">
        <v>1701</v>
      </c>
      <c r="D71" s="93">
        <f t="shared" ref="D71:D85" si="10">C71/$C$87</f>
        <v>5.5654887941124405E-4</v>
      </c>
      <c r="E71" s="92">
        <v>0</v>
      </c>
      <c r="F71" s="93">
        <f t="shared" ref="F71:F85" si="11">E71/$E$87</f>
        <v>0</v>
      </c>
      <c r="G71" s="92">
        <v>0</v>
      </c>
      <c r="H71" s="93">
        <f t="shared" ref="H71:H85" si="12">G71/$G$87</f>
        <v>0</v>
      </c>
      <c r="I71" s="94">
        <f t="shared" ref="I71:I85" si="13">SUM(C71,E71,G71)</f>
        <v>1701</v>
      </c>
      <c r="J71" s="93">
        <f t="shared" ref="J71:J85" si="14">I71/$I$87</f>
        <v>1.3455870315263267E-4</v>
      </c>
    </row>
    <row r="72" spans="2:10">
      <c r="B72" s="73" t="s">
        <v>242</v>
      </c>
      <c r="C72" s="92">
        <v>200</v>
      </c>
      <c r="D72" s="93">
        <f t="shared" si="10"/>
        <v>6.54378459037324E-5</v>
      </c>
      <c r="E72" s="92">
        <v>1456</v>
      </c>
      <c r="F72" s="93">
        <f t="shared" si="11"/>
        <v>1.3362237271984433E-3</v>
      </c>
      <c r="G72" s="92">
        <v>0</v>
      </c>
      <c r="H72" s="93">
        <f t="shared" si="12"/>
        <v>0</v>
      </c>
      <c r="I72" s="94">
        <f t="shared" si="13"/>
        <v>1656</v>
      </c>
      <c r="J72" s="93">
        <f t="shared" si="14"/>
        <v>1.3099894910097574E-4</v>
      </c>
    </row>
    <row r="73" spans="2:10">
      <c r="B73" s="73" t="s">
        <v>241</v>
      </c>
      <c r="C73" s="92">
        <v>940</v>
      </c>
      <c r="D73" s="93">
        <f t="shared" si="10"/>
        <v>3.0755787574754227E-4</v>
      </c>
      <c r="E73" s="92">
        <v>617</v>
      </c>
      <c r="F73" s="93">
        <f t="shared" si="11"/>
        <v>5.6624315912186783E-4</v>
      </c>
      <c r="G73" s="92">
        <v>0</v>
      </c>
      <c r="H73" s="93">
        <f t="shared" si="12"/>
        <v>0</v>
      </c>
      <c r="I73" s="94">
        <f t="shared" si="13"/>
        <v>1557</v>
      </c>
      <c r="J73" s="93">
        <f t="shared" si="14"/>
        <v>1.2316749018733046E-4</v>
      </c>
    </row>
    <row r="74" spans="2:10">
      <c r="B74" s="73" t="s">
        <v>240</v>
      </c>
      <c r="C74" s="92">
        <v>1470</v>
      </c>
      <c r="D74" s="93">
        <f t="shared" si="10"/>
        <v>4.8096816739243311E-4</v>
      </c>
      <c r="E74" s="92">
        <v>0</v>
      </c>
      <c r="F74" s="93">
        <f t="shared" si="11"/>
        <v>0</v>
      </c>
      <c r="G74" s="92">
        <v>0</v>
      </c>
      <c r="H74" s="93">
        <f t="shared" si="12"/>
        <v>0</v>
      </c>
      <c r="I74" s="94">
        <f t="shared" si="13"/>
        <v>1470</v>
      </c>
      <c r="J74" s="93">
        <f t="shared" si="14"/>
        <v>1.1628529902079368E-4</v>
      </c>
    </row>
    <row r="75" spans="2:10">
      <c r="B75" s="73" t="s">
        <v>239</v>
      </c>
      <c r="C75" s="92">
        <v>671</v>
      </c>
      <c r="D75" s="93">
        <f t="shared" si="10"/>
        <v>2.195439730070222E-4</v>
      </c>
      <c r="E75" s="92">
        <v>285</v>
      </c>
      <c r="F75" s="93">
        <f t="shared" si="11"/>
        <v>2.6155478176617881E-4</v>
      </c>
      <c r="G75" s="92">
        <v>457.82499999999999</v>
      </c>
      <c r="H75" s="93">
        <f t="shared" si="12"/>
        <v>5.3891249104066675E-5</v>
      </c>
      <c r="I75" s="94">
        <f t="shared" si="13"/>
        <v>1413.825</v>
      </c>
      <c r="J75" s="93">
        <f t="shared" si="14"/>
        <v>1.1184153937964192E-4</v>
      </c>
    </row>
    <row r="76" spans="2:10">
      <c r="B76" s="73" t="s">
        <v>238</v>
      </c>
      <c r="C76" s="92">
        <v>1345</v>
      </c>
      <c r="D76" s="93">
        <f t="shared" si="10"/>
        <v>4.4006951370260039E-4</v>
      </c>
      <c r="E76" s="92">
        <v>0</v>
      </c>
      <c r="F76" s="93">
        <f t="shared" si="11"/>
        <v>0</v>
      </c>
      <c r="G76" s="92">
        <v>0</v>
      </c>
      <c r="H76" s="93">
        <f t="shared" si="12"/>
        <v>0</v>
      </c>
      <c r="I76" s="94">
        <f t="shared" si="13"/>
        <v>1345</v>
      </c>
      <c r="J76" s="93">
        <f t="shared" si="14"/>
        <v>1.063970933217466E-4</v>
      </c>
    </row>
    <row r="77" spans="2:10">
      <c r="B77" s="73" t="s">
        <v>237</v>
      </c>
      <c r="C77" s="92">
        <v>5</v>
      </c>
      <c r="D77" s="93">
        <f t="shared" si="10"/>
        <v>1.63594614759331E-6</v>
      </c>
      <c r="E77" s="92">
        <v>1275</v>
      </c>
      <c r="F77" s="93">
        <f t="shared" si="11"/>
        <v>1.1701134973750105E-3</v>
      </c>
      <c r="G77" s="92">
        <v>0</v>
      </c>
      <c r="H77" s="93">
        <f t="shared" si="12"/>
        <v>0</v>
      </c>
      <c r="I77" s="94">
        <f t="shared" si="13"/>
        <v>1280</v>
      </c>
      <c r="J77" s="93">
        <f t="shared" si="14"/>
        <v>1.0125522635824212E-4</v>
      </c>
    </row>
    <row r="78" spans="2:10">
      <c r="B78" s="73" t="s">
        <v>236</v>
      </c>
      <c r="C78" s="92">
        <v>1260</v>
      </c>
      <c r="D78" s="93">
        <f t="shared" si="10"/>
        <v>4.122584291935141E-4</v>
      </c>
      <c r="E78" s="92">
        <v>0</v>
      </c>
      <c r="F78" s="93">
        <f t="shared" si="11"/>
        <v>0</v>
      </c>
      <c r="G78" s="92">
        <v>0</v>
      </c>
      <c r="H78" s="93">
        <f t="shared" si="12"/>
        <v>0</v>
      </c>
      <c r="I78" s="94">
        <f t="shared" si="13"/>
        <v>1260</v>
      </c>
      <c r="J78" s="93">
        <f t="shared" si="14"/>
        <v>9.9673113446394578E-5</v>
      </c>
    </row>
    <row r="79" spans="2:10">
      <c r="B79" s="73" t="s">
        <v>235</v>
      </c>
      <c r="C79" s="92">
        <v>0</v>
      </c>
      <c r="D79" s="93">
        <f t="shared" si="10"/>
        <v>0</v>
      </c>
      <c r="E79" s="92">
        <v>0</v>
      </c>
      <c r="F79" s="93">
        <f t="shared" si="11"/>
        <v>0</v>
      </c>
      <c r="G79" s="92">
        <v>1191</v>
      </c>
      <c r="H79" s="93">
        <f t="shared" si="12"/>
        <v>1.4019434867677257E-4</v>
      </c>
      <c r="I79" s="94">
        <f t="shared" si="13"/>
        <v>1191</v>
      </c>
      <c r="J79" s="93">
        <f t="shared" si="14"/>
        <v>9.4214823900520592E-5</v>
      </c>
    </row>
    <row r="80" spans="2:10">
      <c r="B80" s="73" t="s">
        <v>234</v>
      </c>
      <c r="C80" s="92">
        <v>0</v>
      </c>
      <c r="D80" s="93">
        <f t="shared" si="10"/>
        <v>0</v>
      </c>
      <c r="E80" s="92">
        <v>1083</v>
      </c>
      <c r="F80" s="93">
        <f t="shared" si="11"/>
        <v>9.939081707114794E-4</v>
      </c>
      <c r="G80" s="92">
        <v>0</v>
      </c>
      <c r="H80" s="93">
        <f t="shared" si="12"/>
        <v>0</v>
      </c>
      <c r="I80" s="94">
        <f t="shared" si="13"/>
        <v>1083</v>
      </c>
      <c r="J80" s="93">
        <f t="shared" si="14"/>
        <v>8.5671414176543919E-5</v>
      </c>
    </row>
    <row r="81" spans="2:10">
      <c r="B81" s="73" t="s">
        <v>233</v>
      </c>
      <c r="C81" s="92">
        <v>1045.58</v>
      </c>
      <c r="D81" s="93">
        <f t="shared" si="10"/>
        <v>3.421025146001226E-4</v>
      </c>
      <c r="E81" s="92">
        <v>0</v>
      </c>
      <c r="F81" s="93">
        <f t="shared" si="11"/>
        <v>0</v>
      </c>
      <c r="G81" s="92">
        <v>0</v>
      </c>
      <c r="H81" s="93">
        <f t="shared" si="12"/>
        <v>0</v>
      </c>
      <c r="I81" s="94">
        <f t="shared" si="13"/>
        <v>1045.58</v>
      </c>
      <c r="J81" s="93">
        <f t="shared" si="14"/>
        <v>8.2711280918477175E-5</v>
      </c>
    </row>
    <row r="82" spans="2:10">
      <c r="B82" s="73" t="s">
        <v>232</v>
      </c>
      <c r="C82" s="92">
        <v>768</v>
      </c>
      <c r="D82" s="93">
        <f t="shared" si="10"/>
        <v>2.5128132827033242E-4</v>
      </c>
      <c r="E82" s="92">
        <v>0</v>
      </c>
      <c r="F82" s="93">
        <f t="shared" si="11"/>
        <v>0</v>
      </c>
      <c r="G82" s="92">
        <v>0</v>
      </c>
      <c r="H82" s="93">
        <f t="shared" si="12"/>
        <v>0</v>
      </c>
      <c r="I82" s="94">
        <f t="shared" si="13"/>
        <v>768</v>
      </c>
      <c r="J82" s="93">
        <f t="shared" si="14"/>
        <v>6.0753135814945268E-5</v>
      </c>
    </row>
    <row r="83" spans="2:10">
      <c r="B83" s="73" t="s">
        <v>231</v>
      </c>
      <c r="C83" s="92">
        <v>627</v>
      </c>
      <c r="D83" s="93">
        <f t="shared" si="10"/>
        <v>2.0514764690820106E-4</v>
      </c>
      <c r="E83" s="92">
        <v>50</v>
      </c>
      <c r="F83" s="93">
        <f t="shared" si="11"/>
        <v>4.5886803818627864E-5</v>
      </c>
      <c r="G83" s="92">
        <v>0</v>
      </c>
      <c r="H83" s="93">
        <f t="shared" si="12"/>
        <v>0</v>
      </c>
      <c r="I83" s="94">
        <f t="shared" si="13"/>
        <v>677</v>
      </c>
      <c r="J83" s="93">
        <f t="shared" si="14"/>
        <v>5.3554522066038995E-5</v>
      </c>
    </row>
    <row r="84" spans="2:10">
      <c r="B84" s="73" t="s">
        <v>230</v>
      </c>
      <c r="C84" s="92">
        <v>585</v>
      </c>
      <c r="D84" s="93">
        <f t="shared" si="10"/>
        <v>1.9140569926841727E-4</v>
      </c>
      <c r="E84" s="92">
        <v>0</v>
      </c>
      <c r="F84" s="93">
        <f t="shared" si="11"/>
        <v>0</v>
      </c>
      <c r="G84" s="92">
        <v>0</v>
      </c>
      <c r="H84" s="93">
        <f t="shared" si="12"/>
        <v>0</v>
      </c>
      <c r="I84" s="94">
        <f t="shared" si="13"/>
        <v>585</v>
      </c>
      <c r="J84" s="93">
        <f t="shared" si="14"/>
        <v>4.6276802671540341E-5</v>
      </c>
    </row>
    <row r="85" spans="2:10">
      <c r="B85" s="73" t="s">
        <v>229</v>
      </c>
      <c r="C85" s="92">
        <v>185501.80299999993</v>
      </c>
      <c r="D85" s="93">
        <f t="shared" si="10"/>
        <v>6.0694191997892596E-2</v>
      </c>
      <c r="E85" s="92">
        <v>63642</v>
      </c>
      <c r="F85" s="93">
        <f t="shared" si="11"/>
        <v>5.840655937250229E-2</v>
      </c>
      <c r="G85" s="92">
        <v>1610131.925</v>
      </c>
      <c r="H85" s="93">
        <f t="shared" si="12"/>
        <v>0.18953097943665242</v>
      </c>
      <c r="I85" s="94">
        <f t="shared" si="13"/>
        <v>1859275.7279999999</v>
      </c>
      <c r="J85" s="93">
        <f t="shared" si="14"/>
        <v>0.14707920679767608</v>
      </c>
    </row>
    <row r="86" spans="2:10">
      <c r="B86" s="73"/>
      <c r="C86" s="73"/>
      <c r="D86" s="73"/>
      <c r="E86" s="73"/>
      <c r="F86" s="73"/>
      <c r="G86" s="73"/>
      <c r="H86" s="73"/>
      <c r="I86" s="73"/>
      <c r="J86" s="73"/>
    </row>
    <row r="87" spans="2:10">
      <c r="B87" s="68" t="s">
        <v>2</v>
      </c>
      <c r="C87" s="95">
        <f t="shared" ref="C87:J87" si="15">SUM(C7:C85)</f>
        <v>3056335.3245800002</v>
      </c>
      <c r="D87" s="96">
        <f t="shared" si="15"/>
        <v>0.99999999999999978</v>
      </c>
      <c r="E87" s="95">
        <f t="shared" si="15"/>
        <v>1089637.888</v>
      </c>
      <c r="F87" s="96">
        <f t="shared" si="15"/>
        <v>0.99999999999999978</v>
      </c>
      <c r="G87" s="95">
        <f t="shared" si="15"/>
        <v>8495349.571800001</v>
      </c>
      <c r="H87" s="96">
        <f t="shared" si="15"/>
        <v>0.99999999999999989</v>
      </c>
      <c r="I87" s="95">
        <f t="shared" si="15"/>
        <v>12641322.784379996</v>
      </c>
      <c r="J87" s="96">
        <f t="shared" si="15"/>
        <v>1</v>
      </c>
    </row>
    <row r="89" spans="2:10">
      <c r="B89" s="59" t="s">
        <v>310</v>
      </c>
    </row>
  </sheetData>
  <mergeCells count="7">
    <mergeCell ref="B2:J2"/>
    <mergeCell ref="B3:J3"/>
    <mergeCell ref="B5:B6"/>
    <mergeCell ref="C5:D5"/>
    <mergeCell ref="E5:F5"/>
    <mergeCell ref="G5:H5"/>
    <mergeCell ref="I5:J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opLeftCell="B1" zoomScaleNormal="100" workbookViewId="0">
      <selection activeCell="C2" sqref="C2:J2"/>
    </sheetView>
  </sheetViews>
  <sheetFormatPr baseColWidth="10" defaultColWidth="9.28515625" defaultRowHeight="12.75"/>
  <cols>
    <col min="1" max="2" width="6.28515625" style="108" customWidth="1"/>
    <col min="3" max="3" width="27.28515625" style="103" customWidth="1"/>
    <col min="4" max="5" width="13.7109375" style="101" bestFit="1" customWidth="1"/>
    <col min="6" max="6" width="12.42578125" style="101" bestFit="1" customWidth="1"/>
    <col min="7" max="7" width="13" style="101" bestFit="1" customWidth="1"/>
    <col min="8" max="8" width="16.140625" style="101" customWidth="1"/>
    <col min="9" max="9" width="14.85546875" style="101" bestFit="1" customWidth="1"/>
    <col min="10" max="10" width="8" style="102" bestFit="1" customWidth="1"/>
    <col min="11" max="11" width="3.42578125" style="103" customWidth="1"/>
    <col min="12" max="13" width="12" style="103" bestFit="1" customWidth="1"/>
    <col min="14" max="16384" width="9.28515625" style="103"/>
  </cols>
  <sheetData>
    <row r="1" spans="1:14">
      <c r="A1" s="99"/>
      <c r="B1" s="99"/>
      <c r="C1" s="100" t="s">
        <v>338</v>
      </c>
    </row>
    <row r="2" spans="1:14" s="98" customFormat="1" ht="15.75">
      <c r="A2" s="97"/>
      <c r="B2" s="97"/>
      <c r="C2" s="239" t="s">
        <v>337</v>
      </c>
      <c r="D2" s="239"/>
      <c r="E2" s="239"/>
      <c r="F2" s="239"/>
      <c r="G2" s="239"/>
      <c r="H2" s="239"/>
      <c r="I2" s="239"/>
      <c r="J2" s="239"/>
    </row>
    <row r="3" spans="1:14" s="98" customFormat="1" ht="15.75">
      <c r="A3" s="104"/>
      <c r="B3" s="104"/>
      <c r="C3" s="238" t="s">
        <v>7</v>
      </c>
      <c r="D3" s="238"/>
      <c r="E3" s="238"/>
      <c r="F3" s="238"/>
      <c r="G3" s="238"/>
      <c r="H3" s="238"/>
      <c r="I3" s="238"/>
      <c r="J3" s="238"/>
    </row>
    <row r="5" spans="1:14">
      <c r="A5" s="105"/>
      <c r="B5" s="105"/>
      <c r="C5" s="243" t="s">
        <v>3</v>
      </c>
      <c r="D5" s="242" t="s">
        <v>336</v>
      </c>
      <c r="E5" s="242"/>
      <c r="F5" s="242" t="s">
        <v>335</v>
      </c>
      <c r="G5" s="242"/>
      <c r="H5" s="112" t="s">
        <v>334</v>
      </c>
      <c r="I5" s="240" t="s">
        <v>2</v>
      </c>
      <c r="J5" s="241" t="s">
        <v>80</v>
      </c>
      <c r="L5" s="106"/>
      <c r="M5" s="106"/>
      <c r="N5" s="106"/>
    </row>
    <row r="6" spans="1:14">
      <c r="A6" s="107"/>
      <c r="B6" s="107"/>
      <c r="C6" s="243"/>
      <c r="D6" s="112" t="s">
        <v>333</v>
      </c>
      <c r="E6" s="112" t="s">
        <v>332</v>
      </c>
      <c r="F6" s="112" t="s">
        <v>331</v>
      </c>
      <c r="G6" s="112" t="s">
        <v>330</v>
      </c>
      <c r="H6" s="112" t="s">
        <v>329</v>
      </c>
      <c r="I6" s="240"/>
      <c r="J6" s="241"/>
    </row>
    <row r="7" spans="1:14" s="98" customFormat="1">
      <c r="A7" s="104"/>
      <c r="B7" s="104"/>
      <c r="C7" s="113" t="s">
        <v>8</v>
      </c>
      <c r="D7" s="114">
        <v>162690.6299300002</v>
      </c>
      <c r="E7" s="114">
        <v>174082.21991999997</v>
      </c>
      <c r="F7" s="114">
        <v>882963.65899999999</v>
      </c>
      <c r="G7" s="114">
        <v>49250.666000000005</v>
      </c>
      <c r="H7" s="115">
        <v>2887139.4949474866</v>
      </c>
      <c r="I7" s="116">
        <f t="shared" ref="I7:I38" si="0">SUM(D7:H7)</f>
        <v>4156126.6697974866</v>
      </c>
      <c r="J7" s="117">
        <f t="shared" ref="J7:J38" si="1">I7/$I$78</f>
        <v>2.8246869350034294E-2</v>
      </c>
    </row>
    <row r="8" spans="1:14" s="98" customFormat="1">
      <c r="A8" s="104"/>
      <c r="B8" s="104"/>
      <c r="C8" s="113" t="s">
        <v>9</v>
      </c>
      <c r="D8" s="114">
        <v>227735.13483000014</v>
      </c>
      <c r="E8" s="114">
        <v>211566.90874000001</v>
      </c>
      <c r="F8" s="118">
        <v>137520.82</v>
      </c>
      <c r="G8" s="114">
        <v>536862.40799999994</v>
      </c>
      <c r="H8" s="115">
        <v>901723.42619999999</v>
      </c>
      <c r="I8" s="116">
        <f t="shared" si="0"/>
        <v>2015408.69777</v>
      </c>
      <c r="J8" s="117">
        <f t="shared" si="1"/>
        <v>1.3697606135668115E-2</v>
      </c>
    </row>
    <row r="9" spans="1:14" s="98" customFormat="1">
      <c r="A9" s="104"/>
      <c r="B9" s="104"/>
      <c r="C9" s="113" t="s">
        <v>52</v>
      </c>
      <c r="D9" s="114">
        <v>4262283.0199999996</v>
      </c>
      <c r="E9" s="114">
        <v>0</v>
      </c>
      <c r="F9" s="118">
        <v>1170</v>
      </c>
      <c r="G9" s="114">
        <v>18460</v>
      </c>
      <c r="H9" s="115">
        <v>0</v>
      </c>
      <c r="I9" s="116">
        <f t="shared" si="0"/>
        <v>4281913.0199999996</v>
      </c>
      <c r="J9" s="117">
        <f t="shared" si="1"/>
        <v>2.9101768847205098E-2</v>
      </c>
    </row>
    <row r="10" spans="1:14" s="98" customFormat="1">
      <c r="A10" s="104"/>
      <c r="B10" s="104"/>
      <c r="C10" s="113" t="s">
        <v>38</v>
      </c>
      <c r="D10" s="114">
        <v>4803303</v>
      </c>
      <c r="E10" s="114">
        <v>0</v>
      </c>
      <c r="F10" s="118">
        <v>214810</v>
      </c>
      <c r="G10" s="114">
        <v>0</v>
      </c>
      <c r="H10" s="115">
        <v>0</v>
      </c>
      <c r="I10" s="116">
        <f t="shared" si="0"/>
        <v>5018113</v>
      </c>
      <c r="J10" s="117">
        <f t="shared" si="1"/>
        <v>3.4105308513519256E-2</v>
      </c>
    </row>
    <row r="11" spans="1:14" s="98" customFormat="1">
      <c r="A11" s="104"/>
      <c r="B11" s="104"/>
      <c r="C11" s="113" t="s">
        <v>328</v>
      </c>
      <c r="D11" s="114">
        <v>1113768.1219100009</v>
      </c>
      <c r="E11" s="114">
        <v>2.5999999999999999E-3</v>
      </c>
      <c r="F11" s="118">
        <v>0</v>
      </c>
      <c r="G11" s="114">
        <v>0</v>
      </c>
      <c r="H11" s="115">
        <v>0</v>
      </c>
      <c r="I11" s="116">
        <f t="shared" si="0"/>
        <v>1113768.1245100009</v>
      </c>
      <c r="J11" s="117">
        <f t="shared" si="1"/>
        <v>7.569659252180512E-3</v>
      </c>
    </row>
    <row r="12" spans="1:14" s="98" customFormat="1">
      <c r="A12" s="104"/>
      <c r="B12" s="104"/>
      <c r="C12" s="113" t="s">
        <v>10</v>
      </c>
      <c r="D12" s="114">
        <v>862286.88048000017</v>
      </c>
      <c r="E12" s="114">
        <v>7082270.1659699995</v>
      </c>
      <c r="F12" s="115">
        <v>263109.55499999999</v>
      </c>
      <c r="G12" s="114">
        <v>1500331.64858</v>
      </c>
      <c r="H12" s="115">
        <v>0</v>
      </c>
      <c r="I12" s="116">
        <f t="shared" si="0"/>
        <v>9707998.2500299998</v>
      </c>
      <c r="J12" s="117">
        <f t="shared" si="1"/>
        <v>6.5979836517427601E-2</v>
      </c>
    </row>
    <row r="13" spans="1:14" s="98" customFormat="1">
      <c r="A13" s="104"/>
      <c r="B13" s="104"/>
      <c r="C13" s="113" t="s">
        <v>327</v>
      </c>
      <c r="D13" s="114">
        <v>10995.634199999999</v>
      </c>
      <c r="E13" s="114">
        <v>2159288.338</v>
      </c>
      <c r="F13" s="115">
        <v>0</v>
      </c>
      <c r="G13" s="114">
        <v>0</v>
      </c>
      <c r="H13" s="115">
        <v>0</v>
      </c>
      <c r="I13" s="116">
        <f t="shared" si="0"/>
        <v>2170283.9722000002</v>
      </c>
      <c r="J13" s="117">
        <f t="shared" si="1"/>
        <v>1.4750206787656445E-2</v>
      </c>
    </row>
    <row r="14" spans="1:14" s="98" customFormat="1">
      <c r="A14" s="104"/>
      <c r="B14" s="104"/>
      <c r="C14" s="113" t="s">
        <v>326</v>
      </c>
      <c r="D14" s="114">
        <v>0</v>
      </c>
      <c r="E14" s="114">
        <v>343182.10700000002</v>
      </c>
      <c r="F14" s="118">
        <v>0</v>
      </c>
      <c r="G14" s="114">
        <v>0</v>
      </c>
      <c r="H14" s="115">
        <v>0</v>
      </c>
      <c r="I14" s="116">
        <f t="shared" si="0"/>
        <v>343182.10700000002</v>
      </c>
      <c r="J14" s="117">
        <f t="shared" si="1"/>
        <v>2.3324169135997088E-3</v>
      </c>
    </row>
    <row r="15" spans="1:14" s="98" customFormat="1">
      <c r="A15" s="104"/>
      <c r="B15" s="104"/>
      <c r="C15" s="113" t="s">
        <v>325</v>
      </c>
      <c r="D15" s="114">
        <v>2703783.9189100033</v>
      </c>
      <c r="E15" s="114">
        <v>833556.6503199999</v>
      </c>
      <c r="F15" s="118">
        <v>0</v>
      </c>
      <c r="G15" s="114">
        <v>0</v>
      </c>
      <c r="H15" s="115">
        <v>0</v>
      </c>
      <c r="I15" s="116">
        <f t="shared" si="0"/>
        <v>3537340.5692300033</v>
      </c>
      <c r="J15" s="117">
        <f t="shared" si="1"/>
        <v>2.4041326177983054E-2</v>
      </c>
    </row>
    <row r="16" spans="1:14" s="98" customFormat="1">
      <c r="A16" s="104"/>
      <c r="B16" s="104"/>
      <c r="C16" s="113" t="s">
        <v>11</v>
      </c>
      <c r="D16" s="114">
        <v>1072780.3316600011</v>
      </c>
      <c r="E16" s="114">
        <v>1127124.2423999999</v>
      </c>
      <c r="F16" s="118">
        <v>1188</v>
      </c>
      <c r="G16" s="114">
        <v>140681.408</v>
      </c>
      <c r="H16" s="115">
        <v>0</v>
      </c>
      <c r="I16" s="116">
        <f t="shared" si="0"/>
        <v>2341773.9820600008</v>
      </c>
      <c r="J16" s="117">
        <f t="shared" si="1"/>
        <v>1.5915728507327122E-2</v>
      </c>
    </row>
    <row r="17" spans="1:10" s="98" customFormat="1">
      <c r="A17" s="104"/>
      <c r="B17" s="104"/>
      <c r="C17" s="113" t="s">
        <v>324</v>
      </c>
      <c r="D17" s="114">
        <v>531698.26679999998</v>
      </c>
      <c r="E17" s="114">
        <v>15608.24</v>
      </c>
      <c r="F17" s="118">
        <v>0</v>
      </c>
      <c r="G17" s="114">
        <v>0</v>
      </c>
      <c r="H17" s="115">
        <v>0</v>
      </c>
      <c r="I17" s="116">
        <f t="shared" si="0"/>
        <v>547306.50679999997</v>
      </c>
      <c r="J17" s="117">
        <f t="shared" si="1"/>
        <v>3.7197363363221437E-3</v>
      </c>
    </row>
    <row r="18" spans="1:10" s="98" customFormat="1">
      <c r="A18" s="104"/>
      <c r="B18" s="104"/>
      <c r="C18" s="113" t="s">
        <v>323</v>
      </c>
      <c r="D18" s="114">
        <v>4417287.0049500009</v>
      </c>
      <c r="E18" s="114">
        <v>0</v>
      </c>
      <c r="F18" s="115">
        <v>0</v>
      </c>
      <c r="G18" s="114">
        <v>0</v>
      </c>
      <c r="H18" s="115">
        <v>0</v>
      </c>
      <c r="I18" s="116">
        <f t="shared" si="0"/>
        <v>4417287.0049500009</v>
      </c>
      <c r="J18" s="117">
        <f t="shared" si="1"/>
        <v>3.0021830137459883E-2</v>
      </c>
    </row>
    <row r="19" spans="1:10" s="98" customFormat="1">
      <c r="A19" s="104"/>
      <c r="B19" s="104"/>
      <c r="C19" s="113" t="s">
        <v>43</v>
      </c>
      <c r="D19" s="114">
        <v>125585.1</v>
      </c>
      <c r="E19" s="114">
        <v>230917.85694</v>
      </c>
      <c r="F19" s="118">
        <v>82600</v>
      </c>
      <c r="G19" s="114">
        <v>233145</v>
      </c>
      <c r="H19" s="115">
        <v>0</v>
      </c>
      <c r="I19" s="116">
        <f t="shared" si="0"/>
        <v>672247.95693999995</v>
      </c>
      <c r="J19" s="117">
        <f t="shared" si="1"/>
        <v>4.5688935201382876E-3</v>
      </c>
    </row>
    <row r="20" spans="1:10" s="98" customFormat="1">
      <c r="A20" s="104"/>
      <c r="B20" s="104"/>
      <c r="C20" s="113" t="s">
        <v>40</v>
      </c>
      <c r="D20" s="114">
        <v>7755779.9020599965</v>
      </c>
      <c r="E20" s="114">
        <v>448749.04952000006</v>
      </c>
      <c r="F20" s="118">
        <v>82233.353999999992</v>
      </c>
      <c r="G20" s="114">
        <v>222097.58300000001</v>
      </c>
      <c r="H20" s="115">
        <v>0</v>
      </c>
      <c r="I20" s="116">
        <f t="shared" si="0"/>
        <v>8508859.8885799963</v>
      </c>
      <c r="J20" s="117">
        <f t="shared" si="1"/>
        <v>5.7829963493912916E-2</v>
      </c>
    </row>
    <row r="21" spans="1:10" s="98" customFormat="1">
      <c r="A21" s="104"/>
      <c r="B21" s="104"/>
      <c r="C21" s="113" t="s">
        <v>12</v>
      </c>
      <c r="D21" s="114">
        <v>7129667.3890100028</v>
      </c>
      <c r="E21" s="114">
        <v>1214445.3859699999</v>
      </c>
      <c r="F21" s="118">
        <v>28450</v>
      </c>
      <c r="G21" s="114">
        <v>0</v>
      </c>
      <c r="H21" s="115">
        <v>0</v>
      </c>
      <c r="I21" s="116">
        <f t="shared" si="0"/>
        <v>8372562.774980003</v>
      </c>
      <c r="J21" s="117">
        <f t="shared" si="1"/>
        <v>5.6903628214330738E-2</v>
      </c>
    </row>
    <row r="22" spans="1:10" s="98" customFormat="1">
      <c r="A22" s="104"/>
      <c r="B22" s="104"/>
      <c r="C22" s="113" t="s">
        <v>25</v>
      </c>
      <c r="D22" s="114">
        <v>372621.04529000004</v>
      </c>
      <c r="E22" s="114">
        <v>35399.735520000002</v>
      </c>
      <c r="F22" s="118">
        <v>206548</v>
      </c>
      <c r="G22" s="114">
        <v>101609.72600000001</v>
      </c>
      <c r="H22" s="115">
        <v>0</v>
      </c>
      <c r="I22" s="116">
        <f t="shared" si="0"/>
        <v>716178.50681000005</v>
      </c>
      <c r="J22" s="117">
        <f t="shared" si="1"/>
        <v>4.8674649067301989E-3</v>
      </c>
    </row>
    <row r="23" spans="1:10" s="98" customFormat="1">
      <c r="A23" s="104"/>
      <c r="B23" s="104"/>
      <c r="C23" s="113" t="s">
        <v>46</v>
      </c>
      <c r="D23" s="114">
        <v>1793242.379</v>
      </c>
      <c r="E23" s="114">
        <v>41945.171000000002</v>
      </c>
      <c r="F23" s="118">
        <v>99029</v>
      </c>
      <c r="G23" s="114">
        <v>132286.09099999999</v>
      </c>
      <c r="H23" s="115">
        <v>0</v>
      </c>
      <c r="I23" s="116">
        <f t="shared" si="0"/>
        <v>2066502.6410000001</v>
      </c>
      <c r="J23" s="117">
        <f t="shared" si="1"/>
        <v>1.4044863101988202E-2</v>
      </c>
    </row>
    <row r="24" spans="1:10" s="98" customFormat="1">
      <c r="A24" s="104"/>
      <c r="B24" s="104"/>
      <c r="C24" s="113" t="s">
        <v>61</v>
      </c>
      <c r="D24" s="114">
        <v>1220785.1199999999</v>
      </c>
      <c r="E24" s="114">
        <v>0</v>
      </c>
      <c r="F24" s="118">
        <v>0</v>
      </c>
      <c r="G24" s="114">
        <v>179.5</v>
      </c>
      <c r="H24" s="115">
        <v>0</v>
      </c>
      <c r="I24" s="116">
        <f t="shared" si="0"/>
        <v>1220964.6199999999</v>
      </c>
      <c r="J24" s="117">
        <f t="shared" si="1"/>
        <v>8.2982139001636264E-3</v>
      </c>
    </row>
    <row r="25" spans="1:10" s="98" customFormat="1">
      <c r="A25" s="104"/>
      <c r="B25" s="104"/>
      <c r="C25" s="113" t="s">
        <v>68</v>
      </c>
      <c r="D25" s="114">
        <v>0</v>
      </c>
      <c r="E25" s="114">
        <v>0</v>
      </c>
      <c r="F25" s="118">
        <v>34.450000000000003</v>
      </c>
      <c r="G25" s="114">
        <v>24366.83</v>
      </c>
      <c r="H25" s="115">
        <v>0</v>
      </c>
      <c r="I25" s="116">
        <f t="shared" si="0"/>
        <v>24401.280000000002</v>
      </c>
      <c r="J25" s="117">
        <f t="shared" si="1"/>
        <v>1.6584185779092004E-4</v>
      </c>
    </row>
    <row r="26" spans="1:10" s="98" customFormat="1">
      <c r="A26" s="104"/>
      <c r="B26" s="104"/>
      <c r="C26" s="113" t="s">
        <v>47</v>
      </c>
      <c r="D26" s="114">
        <v>0</v>
      </c>
      <c r="E26" s="114">
        <v>0</v>
      </c>
      <c r="F26" s="115">
        <v>638.48</v>
      </c>
      <c r="G26" s="114">
        <v>2926.3199999999993</v>
      </c>
      <c r="H26" s="115">
        <v>0</v>
      </c>
      <c r="I26" s="116">
        <f t="shared" si="0"/>
        <v>3564.7999999999993</v>
      </c>
      <c r="J26" s="117">
        <f t="shared" si="1"/>
        <v>2.4227952576793988E-5</v>
      </c>
    </row>
    <row r="27" spans="1:10" s="98" customFormat="1">
      <c r="A27" s="104"/>
      <c r="B27" s="104"/>
      <c r="C27" s="113" t="s">
        <v>60</v>
      </c>
      <c r="D27" s="114">
        <v>0</v>
      </c>
      <c r="E27" s="114">
        <v>0</v>
      </c>
      <c r="F27" s="115">
        <v>0</v>
      </c>
      <c r="G27" s="115">
        <v>25.09</v>
      </c>
      <c r="H27" s="115">
        <v>0</v>
      </c>
      <c r="I27" s="116">
        <f t="shared" si="0"/>
        <v>25.09</v>
      </c>
      <c r="J27" s="117">
        <f t="shared" si="1"/>
        <v>1.705227025784788E-7</v>
      </c>
    </row>
    <row r="28" spans="1:10" s="98" customFormat="1">
      <c r="A28" s="104"/>
      <c r="B28" s="104"/>
      <c r="C28" s="113" t="s">
        <v>13</v>
      </c>
      <c r="D28" s="115">
        <v>308455.12192000001</v>
      </c>
      <c r="E28" s="114">
        <v>7760064.4153100001</v>
      </c>
      <c r="F28" s="118">
        <v>1475469.2908000003</v>
      </c>
      <c r="G28" s="118">
        <v>1002225.689</v>
      </c>
      <c r="H28" s="115">
        <v>0</v>
      </c>
      <c r="I28" s="116">
        <f t="shared" si="0"/>
        <v>10546214.517029999</v>
      </c>
      <c r="J28" s="117">
        <f t="shared" si="1"/>
        <v>7.1676723850790838E-2</v>
      </c>
    </row>
    <row r="29" spans="1:10" s="98" customFormat="1">
      <c r="A29" s="104"/>
      <c r="B29" s="104"/>
      <c r="C29" s="113" t="s">
        <v>322</v>
      </c>
      <c r="D29" s="115">
        <v>0</v>
      </c>
      <c r="E29" s="114">
        <v>86320.485629999996</v>
      </c>
      <c r="F29" s="118">
        <v>0</v>
      </c>
      <c r="G29" s="118">
        <v>0</v>
      </c>
      <c r="H29" s="115">
        <v>0</v>
      </c>
      <c r="I29" s="116">
        <f t="shared" si="0"/>
        <v>86320.485629999996</v>
      </c>
      <c r="J29" s="117">
        <f t="shared" si="1"/>
        <v>5.866720804110938E-4</v>
      </c>
    </row>
    <row r="30" spans="1:10" s="98" customFormat="1">
      <c r="A30" s="104"/>
      <c r="B30" s="104"/>
      <c r="C30" s="113" t="s">
        <v>64</v>
      </c>
      <c r="D30" s="114">
        <v>1696589.8179999997</v>
      </c>
      <c r="E30" s="114">
        <v>1109973.6490900002</v>
      </c>
      <c r="F30" s="118">
        <v>0</v>
      </c>
      <c r="G30" s="118">
        <v>19240</v>
      </c>
      <c r="H30" s="115">
        <v>0</v>
      </c>
      <c r="I30" s="116">
        <f t="shared" si="0"/>
        <v>2825803.4670899999</v>
      </c>
      <c r="J30" s="117">
        <f t="shared" si="1"/>
        <v>1.9205406303858998E-2</v>
      </c>
    </row>
    <row r="31" spans="1:10" s="98" customFormat="1">
      <c r="A31" s="104"/>
      <c r="B31" s="104"/>
      <c r="C31" s="113" t="s">
        <v>14</v>
      </c>
      <c r="D31" s="114">
        <v>3346260.7570800008</v>
      </c>
      <c r="E31" s="114">
        <v>3052032.5536100003</v>
      </c>
      <c r="F31" s="118">
        <v>165691.11457999999</v>
      </c>
      <c r="G31" s="118">
        <v>42313.64</v>
      </c>
      <c r="H31" s="115">
        <v>0</v>
      </c>
      <c r="I31" s="116">
        <f t="shared" si="0"/>
        <v>6606298.0652700001</v>
      </c>
      <c r="J31" s="117">
        <f t="shared" si="1"/>
        <v>4.4899314473049672E-2</v>
      </c>
    </row>
    <row r="32" spans="1:10" s="98" customFormat="1">
      <c r="A32" s="104"/>
      <c r="B32" s="104"/>
      <c r="C32" s="113" t="s">
        <v>321</v>
      </c>
      <c r="D32" s="114">
        <v>0.31</v>
      </c>
      <c r="E32" s="114">
        <v>63812.134380000003</v>
      </c>
      <c r="F32" s="118">
        <v>0</v>
      </c>
      <c r="G32" s="118">
        <v>0</v>
      </c>
      <c r="H32" s="115">
        <v>0</v>
      </c>
      <c r="I32" s="116">
        <f t="shared" si="0"/>
        <v>63812.444380000001</v>
      </c>
      <c r="J32" s="117">
        <f t="shared" si="1"/>
        <v>4.3369750792413161E-4</v>
      </c>
    </row>
    <row r="33" spans="1:15" s="98" customFormat="1">
      <c r="A33" s="104"/>
      <c r="B33" s="104"/>
      <c r="C33" s="113" t="s">
        <v>15</v>
      </c>
      <c r="D33" s="114">
        <v>5387149.5645500179</v>
      </c>
      <c r="E33" s="114">
        <v>11560585.751629999</v>
      </c>
      <c r="F33" s="118">
        <v>691386.1</v>
      </c>
      <c r="G33" s="118">
        <v>373523.30100000009</v>
      </c>
      <c r="H33" s="115">
        <v>0</v>
      </c>
      <c r="I33" s="116">
        <f t="shared" si="0"/>
        <v>18012644.717180017</v>
      </c>
      <c r="J33" s="117">
        <f t="shared" si="1"/>
        <v>0.1224218755583697</v>
      </c>
    </row>
    <row r="34" spans="1:15" s="98" customFormat="1">
      <c r="A34" s="104"/>
      <c r="B34" s="104"/>
      <c r="C34" s="113" t="s">
        <v>320</v>
      </c>
      <c r="D34" s="114">
        <v>4.3489300000000002</v>
      </c>
      <c r="E34" s="114">
        <v>213909.11626999997</v>
      </c>
      <c r="F34" s="118">
        <v>0</v>
      </c>
      <c r="G34" s="118">
        <v>0</v>
      </c>
      <c r="H34" s="115">
        <v>0</v>
      </c>
      <c r="I34" s="116">
        <f t="shared" si="0"/>
        <v>213913.46519999998</v>
      </c>
      <c r="J34" s="117">
        <f t="shared" si="1"/>
        <v>1.4538502273348495E-3</v>
      </c>
    </row>
    <row r="35" spans="1:15" s="98" customFormat="1">
      <c r="A35" s="104"/>
      <c r="B35" s="104"/>
      <c r="C35" s="113" t="s">
        <v>26</v>
      </c>
      <c r="D35" s="114">
        <v>11.791</v>
      </c>
      <c r="E35" s="114">
        <v>351321.717</v>
      </c>
      <c r="F35" s="118">
        <v>0</v>
      </c>
      <c r="G35" s="118">
        <v>39100</v>
      </c>
      <c r="H35" s="115">
        <v>0</v>
      </c>
      <c r="I35" s="116">
        <f t="shared" si="0"/>
        <v>390433.50800000003</v>
      </c>
      <c r="J35" s="117">
        <f t="shared" si="1"/>
        <v>2.6535582686869723E-3</v>
      </c>
    </row>
    <row r="36" spans="1:15" s="98" customFormat="1">
      <c r="A36" s="104"/>
      <c r="B36" s="104"/>
      <c r="C36" s="113" t="s">
        <v>16</v>
      </c>
      <c r="D36" s="114">
        <v>4112413.1819999898</v>
      </c>
      <c r="E36" s="114">
        <v>732356.23677000008</v>
      </c>
      <c r="F36" s="118">
        <v>194352</v>
      </c>
      <c r="G36" s="118">
        <v>178111.75599999999</v>
      </c>
      <c r="H36" s="115">
        <v>41145.474307999561</v>
      </c>
      <c r="I36" s="116">
        <f t="shared" si="0"/>
        <v>5258378.6490779901</v>
      </c>
      <c r="J36" s="117">
        <f t="shared" si="1"/>
        <v>3.5738259801584266E-2</v>
      </c>
    </row>
    <row r="37" spans="1:15" s="98" customFormat="1">
      <c r="A37" s="104"/>
      <c r="B37" s="104"/>
      <c r="C37" s="113" t="s">
        <v>23</v>
      </c>
      <c r="D37" s="114">
        <v>385584.16995999997</v>
      </c>
      <c r="E37" s="114">
        <v>3453020.9732799996</v>
      </c>
      <c r="F37" s="118">
        <v>3903506.5440000002</v>
      </c>
      <c r="G37" s="118">
        <v>1476831.9098</v>
      </c>
      <c r="H37" s="115">
        <v>0</v>
      </c>
      <c r="I37" s="116">
        <f t="shared" si="0"/>
        <v>9218943.5970399994</v>
      </c>
      <c r="J37" s="117">
        <f t="shared" si="1"/>
        <v>6.265600546376339E-2</v>
      </c>
    </row>
    <row r="38" spans="1:15" s="98" customFormat="1">
      <c r="A38" s="104"/>
      <c r="B38" s="104"/>
      <c r="C38" s="113" t="s">
        <v>319</v>
      </c>
      <c r="D38" s="115">
        <v>88356.094190000003</v>
      </c>
      <c r="E38" s="114">
        <v>918912.64457</v>
      </c>
      <c r="F38" s="118">
        <v>0</v>
      </c>
      <c r="G38" s="118">
        <v>0</v>
      </c>
      <c r="H38" s="115">
        <v>0</v>
      </c>
      <c r="I38" s="116">
        <f t="shared" si="0"/>
        <v>1007268.73876</v>
      </c>
      <c r="J38" s="117">
        <f t="shared" si="1"/>
        <v>6.8458424693571525E-3</v>
      </c>
    </row>
    <row r="39" spans="1:15" s="98" customFormat="1">
      <c r="A39" s="104"/>
      <c r="B39" s="104"/>
      <c r="C39" s="113" t="s">
        <v>17</v>
      </c>
      <c r="D39" s="115">
        <v>2499345.2952799941</v>
      </c>
      <c r="E39" s="114">
        <v>1283533.0974600001</v>
      </c>
      <c r="F39" s="118">
        <v>1009957.613</v>
      </c>
      <c r="G39" s="118">
        <v>1949881.743</v>
      </c>
      <c r="H39" s="115">
        <v>1199579.4999999995</v>
      </c>
      <c r="I39" s="116">
        <f t="shared" ref="I39:I70" si="2">SUM(D39:H39)</f>
        <v>7942297.2487399932</v>
      </c>
      <c r="J39" s="117">
        <f t="shared" ref="J39:J70" si="3">I39/$I$78</f>
        <v>5.3979353987116799E-2</v>
      </c>
    </row>
    <row r="40" spans="1:15" s="98" customFormat="1">
      <c r="A40" s="104"/>
      <c r="B40" s="104"/>
      <c r="C40" s="113" t="s">
        <v>24</v>
      </c>
      <c r="D40" s="115">
        <v>3156504.2212300096</v>
      </c>
      <c r="E40" s="114">
        <v>1188321.0303400001</v>
      </c>
      <c r="F40" s="118">
        <v>10992.291999999999</v>
      </c>
      <c r="G40" s="118">
        <v>77972.899999999994</v>
      </c>
      <c r="H40" s="115">
        <v>4020209.3280000007</v>
      </c>
      <c r="I40" s="116">
        <f t="shared" si="2"/>
        <v>8453999.771570012</v>
      </c>
      <c r="J40" s="117">
        <f t="shared" si="3"/>
        <v>5.7457109950018369E-2</v>
      </c>
      <c r="L40" s="103"/>
      <c r="M40" s="103"/>
      <c r="N40" s="103"/>
      <c r="O40" s="103"/>
    </row>
    <row r="41" spans="1:15" s="98" customFormat="1">
      <c r="A41" s="104"/>
      <c r="B41" s="104"/>
      <c r="C41" s="113" t="s">
        <v>318</v>
      </c>
      <c r="D41" s="114">
        <v>746566.31299999985</v>
      </c>
      <c r="E41" s="114">
        <v>0</v>
      </c>
      <c r="F41" s="118">
        <v>0</v>
      </c>
      <c r="G41" s="115">
        <v>0</v>
      </c>
      <c r="H41" s="115">
        <v>0</v>
      </c>
      <c r="I41" s="116">
        <f t="shared" si="2"/>
        <v>746566.31299999985</v>
      </c>
      <c r="J41" s="117">
        <f t="shared" si="3"/>
        <v>5.0739938360625948E-3</v>
      </c>
    </row>
    <row r="42" spans="1:15" s="98" customFormat="1">
      <c r="A42" s="104"/>
      <c r="B42" s="104"/>
      <c r="C42" s="113" t="s">
        <v>18</v>
      </c>
      <c r="D42" s="118">
        <v>422545.68600000005</v>
      </c>
      <c r="E42" s="114">
        <v>710094.04637999996</v>
      </c>
      <c r="F42" s="118">
        <v>1278294.7240000002</v>
      </c>
      <c r="G42" s="115">
        <v>826658.31099999987</v>
      </c>
      <c r="H42" s="115">
        <v>0</v>
      </c>
      <c r="I42" s="116">
        <f t="shared" si="2"/>
        <v>3237592.7673800001</v>
      </c>
      <c r="J42" s="117">
        <f t="shared" si="3"/>
        <v>2.2004107953055956E-2</v>
      </c>
    </row>
    <row r="43" spans="1:15" s="98" customFormat="1">
      <c r="A43" s="104"/>
      <c r="B43" s="104"/>
      <c r="C43" s="113" t="s">
        <v>65</v>
      </c>
      <c r="D43" s="115">
        <v>0</v>
      </c>
      <c r="E43" s="114">
        <v>0</v>
      </c>
      <c r="F43" s="118">
        <v>0</v>
      </c>
      <c r="G43" s="115">
        <v>70</v>
      </c>
      <c r="H43" s="115">
        <v>0</v>
      </c>
      <c r="I43" s="116">
        <f t="shared" si="2"/>
        <v>70</v>
      </c>
      <c r="J43" s="117">
        <f t="shared" si="3"/>
        <v>4.7575086410894847E-7</v>
      </c>
    </row>
    <row r="44" spans="1:15" s="98" customFormat="1">
      <c r="A44" s="104"/>
      <c r="B44" s="104"/>
      <c r="C44" s="113" t="s">
        <v>59</v>
      </c>
      <c r="D44" s="114">
        <v>0</v>
      </c>
      <c r="E44" s="114">
        <v>0</v>
      </c>
      <c r="F44" s="118">
        <v>0</v>
      </c>
      <c r="G44" s="115">
        <v>80.5</v>
      </c>
      <c r="H44" s="115">
        <v>0</v>
      </c>
      <c r="I44" s="116">
        <f t="shared" si="2"/>
        <v>80.5</v>
      </c>
      <c r="J44" s="117">
        <f t="shared" si="3"/>
        <v>5.4711349372529075E-7</v>
      </c>
    </row>
    <row r="45" spans="1:15" s="98" customFormat="1">
      <c r="A45" s="104"/>
      <c r="B45" s="104"/>
      <c r="C45" s="113" t="s">
        <v>39</v>
      </c>
      <c r="D45" s="115">
        <v>738137.72500000009</v>
      </c>
      <c r="E45" s="114">
        <v>523565.91756999993</v>
      </c>
      <c r="F45" s="118">
        <v>81456.3</v>
      </c>
      <c r="G45" s="115">
        <v>1975320.0430000001</v>
      </c>
      <c r="H45" s="115">
        <v>0</v>
      </c>
      <c r="I45" s="116">
        <f t="shared" si="2"/>
        <v>3318479.9855700005</v>
      </c>
      <c r="J45" s="117">
        <f t="shared" si="3"/>
        <v>2.2553853152331122E-2</v>
      </c>
    </row>
    <row r="46" spans="1:15" s="98" customFormat="1">
      <c r="A46" s="104"/>
      <c r="B46" s="104"/>
      <c r="C46" s="113" t="s">
        <v>51</v>
      </c>
      <c r="D46" s="114">
        <v>0</v>
      </c>
      <c r="E46" s="114">
        <v>0</v>
      </c>
      <c r="F46" s="118">
        <v>35288.5</v>
      </c>
      <c r="G46" s="115">
        <v>73516</v>
      </c>
      <c r="H46" s="115">
        <v>0</v>
      </c>
      <c r="I46" s="116">
        <f t="shared" si="2"/>
        <v>108804.5</v>
      </c>
      <c r="J46" s="117">
        <f t="shared" si="3"/>
        <v>7.3948335562774403E-4</v>
      </c>
    </row>
    <row r="47" spans="1:15" s="98" customFormat="1">
      <c r="A47" s="104"/>
      <c r="B47" s="104"/>
      <c r="C47" s="113" t="s">
        <v>29</v>
      </c>
      <c r="D47" s="115">
        <v>0</v>
      </c>
      <c r="E47" s="114">
        <v>0</v>
      </c>
      <c r="F47" s="118">
        <v>44569.459000000053</v>
      </c>
      <c r="G47" s="115">
        <v>768.52499999999998</v>
      </c>
      <c r="H47" s="115">
        <v>0</v>
      </c>
      <c r="I47" s="116">
        <f t="shared" si="2"/>
        <v>45337.984000000055</v>
      </c>
      <c r="J47" s="117">
        <f t="shared" si="3"/>
        <v>3.0813692949939578E-4</v>
      </c>
    </row>
    <row r="48" spans="1:15" s="98" customFormat="1">
      <c r="A48" s="104"/>
      <c r="B48" s="104"/>
      <c r="C48" s="113" t="s">
        <v>31</v>
      </c>
      <c r="D48" s="115">
        <v>0</v>
      </c>
      <c r="E48" s="114">
        <v>0</v>
      </c>
      <c r="F48" s="118">
        <v>75</v>
      </c>
      <c r="G48" s="115">
        <v>1044</v>
      </c>
      <c r="H48" s="115">
        <v>0</v>
      </c>
      <c r="I48" s="116">
        <f t="shared" si="2"/>
        <v>1119</v>
      </c>
      <c r="J48" s="117">
        <f t="shared" si="3"/>
        <v>7.6052173848273335E-6</v>
      </c>
    </row>
    <row r="49" spans="1:10" s="98" customFormat="1">
      <c r="A49" s="104"/>
      <c r="B49" s="104"/>
      <c r="C49" s="113" t="s">
        <v>30</v>
      </c>
      <c r="D49" s="115">
        <v>0</v>
      </c>
      <c r="E49" s="114">
        <v>0</v>
      </c>
      <c r="F49" s="115">
        <v>282</v>
      </c>
      <c r="G49" s="115">
        <v>1921</v>
      </c>
      <c r="H49" s="115">
        <v>0</v>
      </c>
      <c r="I49" s="116">
        <f t="shared" si="2"/>
        <v>2203</v>
      </c>
      <c r="J49" s="117">
        <f t="shared" si="3"/>
        <v>1.4972559337600193E-5</v>
      </c>
    </row>
    <row r="50" spans="1:10" s="98" customFormat="1">
      <c r="A50" s="104"/>
      <c r="B50" s="104"/>
      <c r="C50" s="113" t="s">
        <v>28</v>
      </c>
      <c r="D50" s="115">
        <v>0</v>
      </c>
      <c r="E50" s="114">
        <v>0</v>
      </c>
      <c r="F50" s="118">
        <v>3299.3</v>
      </c>
      <c r="G50" s="115">
        <v>1547.8</v>
      </c>
      <c r="H50" s="115">
        <v>0</v>
      </c>
      <c r="I50" s="116">
        <f t="shared" si="2"/>
        <v>4847.1000000000004</v>
      </c>
      <c r="J50" s="117">
        <f t="shared" si="3"/>
        <v>3.2943028763178348E-5</v>
      </c>
    </row>
    <row r="51" spans="1:10" s="98" customFormat="1">
      <c r="A51" s="104"/>
      <c r="B51" s="104"/>
      <c r="C51" s="113" t="s">
        <v>35</v>
      </c>
      <c r="D51" s="115">
        <v>0</v>
      </c>
      <c r="E51" s="114">
        <v>0</v>
      </c>
      <c r="F51" s="118">
        <v>24478.5</v>
      </c>
      <c r="G51" s="115">
        <v>23963</v>
      </c>
      <c r="H51" s="115">
        <v>0</v>
      </c>
      <c r="I51" s="116">
        <f t="shared" si="2"/>
        <v>48441.5</v>
      </c>
      <c r="J51" s="117">
        <f t="shared" si="3"/>
        <v>3.2922979262476612E-4</v>
      </c>
    </row>
    <row r="52" spans="1:10" s="98" customFormat="1">
      <c r="A52" s="104"/>
      <c r="B52" s="104"/>
      <c r="C52" s="113" t="s">
        <v>42</v>
      </c>
      <c r="D52" s="115">
        <v>0</v>
      </c>
      <c r="E52" s="114">
        <v>0</v>
      </c>
      <c r="F52" s="118">
        <v>57365</v>
      </c>
      <c r="G52" s="115">
        <v>35162</v>
      </c>
      <c r="H52" s="115">
        <v>0</v>
      </c>
      <c r="I52" s="116">
        <f t="shared" si="2"/>
        <v>92527</v>
      </c>
      <c r="J52" s="117">
        <f t="shared" si="3"/>
        <v>6.2885428862012387E-4</v>
      </c>
    </row>
    <row r="53" spans="1:10" s="98" customFormat="1">
      <c r="A53" s="104"/>
      <c r="B53" s="104"/>
      <c r="C53" s="113" t="s">
        <v>41</v>
      </c>
      <c r="D53" s="115">
        <v>2.8</v>
      </c>
      <c r="E53" s="114">
        <v>0</v>
      </c>
      <c r="F53" s="118">
        <v>40364.369999999995</v>
      </c>
      <c r="G53" s="115">
        <v>39145.07</v>
      </c>
      <c r="H53" s="115">
        <v>0</v>
      </c>
      <c r="I53" s="116">
        <f t="shared" si="2"/>
        <v>79512.239999999991</v>
      </c>
      <c r="J53" s="117">
        <f t="shared" si="3"/>
        <v>5.4040024124625845E-4</v>
      </c>
    </row>
    <row r="54" spans="1:10" s="98" customFormat="1">
      <c r="A54" s="104"/>
      <c r="B54" s="104"/>
      <c r="C54" s="113" t="s">
        <v>44</v>
      </c>
      <c r="D54" s="115">
        <v>0</v>
      </c>
      <c r="E54" s="114">
        <v>0</v>
      </c>
      <c r="F54" s="118">
        <v>3438</v>
      </c>
      <c r="G54" s="115">
        <v>5094.5</v>
      </c>
      <c r="H54" s="115">
        <v>0</v>
      </c>
      <c r="I54" s="116">
        <f t="shared" si="2"/>
        <v>8532.5</v>
      </c>
      <c r="J54" s="117">
        <f t="shared" si="3"/>
        <v>5.7990632114422897E-5</v>
      </c>
    </row>
    <row r="55" spans="1:10" s="98" customFormat="1">
      <c r="A55" s="104"/>
      <c r="B55" s="104"/>
      <c r="C55" s="113" t="s">
        <v>66</v>
      </c>
      <c r="D55" s="115">
        <v>0</v>
      </c>
      <c r="E55" s="114">
        <v>0</v>
      </c>
      <c r="F55" s="115">
        <v>4258</v>
      </c>
      <c r="G55" s="115">
        <v>174614.95699999988</v>
      </c>
      <c r="H55" s="115">
        <v>0</v>
      </c>
      <c r="I55" s="116">
        <f t="shared" si="2"/>
        <v>178872.95699999988</v>
      </c>
      <c r="J55" s="117">
        <f t="shared" si="3"/>
        <v>1.2156994836924674E-3</v>
      </c>
    </row>
    <row r="56" spans="1:10" s="98" customFormat="1">
      <c r="A56" s="104"/>
      <c r="B56" s="104"/>
      <c r="C56" s="113" t="s">
        <v>55</v>
      </c>
      <c r="D56" s="115">
        <v>0</v>
      </c>
      <c r="E56" s="114">
        <v>0</v>
      </c>
      <c r="F56" s="118">
        <v>148853.79999999999</v>
      </c>
      <c r="G56" s="115">
        <v>142052.022</v>
      </c>
      <c r="H56" s="115">
        <v>0</v>
      </c>
      <c r="I56" s="116">
        <f t="shared" si="2"/>
        <v>290905.82199999999</v>
      </c>
      <c r="J56" s="117">
        <f t="shared" si="3"/>
        <v>1.9771242312974849E-3</v>
      </c>
    </row>
    <row r="57" spans="1:10" s="98" customFormat="1">
      <c r="A57" s="104"/>
      <c r="B57" s="104"/>
      <c r="C57" s="113" t="s">
        <v>63</v>
      </c>
      <c r="D57" s="115">
        <v>0</v>
      </c>
      <c r="E57" s="114">
        <v>0</v>
      </c>
      <c r="F57" s="118">
        <v>0</v>
      </c>
      <c r="G57" s="115">
        <v>3921</v>
      </c>
      <c r="H57" s="115">
        <v>0</v>
      </c>
      <c r="I57" s="116">
        <f t="shared" si="2"/>
        <v>3921</v>
      </c>
      <c r="J57" s="117">
        <f t="shared" si="3"/>
        <v>2.6648844831016955E-5</v>
      </c>
    </row>
    <row r="58" spans="1:10" s="98" customFormat="1">
      <c r="A58" s="104"/>
      <c r="B58" s="104"/>
      <c r="C58" s="113" t="s">
        <v>48</v>
      </c>
      <c r="D58" s="114">
        <v>0</v>
      </c>
      <c r="E58" s="114">
        <v>0</v>
      </c>
      <c r="F58" s="118">
        <v>17032</v>
      </c>
      <c r="G58" s="115">
        <v>16745</v>
      </c>
      <c r="H58" s="115">
        <v>0</v>
      </c>
      <c r="I58" s="116">
        <f t="shared" si="2"/>
        <v>33777</v>
      </c>
      <c r="J58" s="117">
        <f t="shared" si="3"/>
        <v>2.2956338481439932E-4</v>
      </c>
    </row>
    <row r="59" spans="1:10" s="98" customFormat="1">
      <c r="A59" s="104"/>
      <c r="B59" s="104"/>
      <c r="C59" s="113" t="s">
        <v>45</v>
      </c>
      <c r="D59" s="115">
        <v>0</v>
      </c>
      <c r="E59" s="114">
        <v>0</v>
      </c>
      <c r="F59" s="118">
        <v>14032</v>
      </c>
      <c r="G59" s="115">
        <v>17759</v>
      </c>
      <c r="H59" s="115">
        <v>0</v>
      </c>
      <c r="I59" s="116">
        <f t="shared" si="2"/>
        <v>31791</v>
      </c>
      <c r="J59" s="117">
        <f t="shared" si="3"/>
        <v>2.1606565315553686E-4</v>
      </c>
    </row>
    <row r="60" spans="1:10" s="98" customFormat="1">
      <c r="A60" s="104"/>
      <c r="B60" s="104"/>
      <c r="C60" s="113" t="s">
        <v>53</v>
      </c>
      <c r="D60" s="118">
        <v>0</v>
      </c>
      <c r="E60" s="114">
        <v>0</v>
      </c>
      <c r="F60" s="118">
        <v>4451</v>
      </c>
      <c r="G60" s="115">
        <v>4772.7209999999995</v>
      </c>
      <c r="H60" s="115">
        <v>0</v>
      </c>
      <c r="I60" s="116">
        <f t="shared" si="2"/>
        <v>9223.7209999999995</v>
      </c>
      <c r="J60" s="117">
        <f t="shared" si="3"/>
        <v>6.2688474800712195E-5</v>
      </c>
    </row>
    <row r="61" spans="1:10" s="98" customFormat="1">
      <c r="A61" s="104"/>
      <c r="B61" s="104"/>
      <c r="C61" s="113" t="s">
        <v>19</v>
      </c>
      <c r="D61" s="115">
        <v>62588.544999999998</v>
      </c>
      <c r="E61" s="114">
        <v>15.672000000000001</v>
      </c>
      <c r="F61" s="118">
        <v>186830.99100000001</v>
      </c>
      <c r="G61" s="115">
        <v>303637.28000000003</v>
      </c>
      <c r="H61" s="115">
        <v>0</v>
      </c>
      <c r="I61" s="116">
        <f t="shared" si="2"/>
        <v>553072.48800000001</v>
      </c>
      <c r="J61" s="117">
        <f t="shared" si="3"/>
        <v>3.7589244868698004E-3</v>
      </c>
    </row>
    <row r="62" spans="1:10" s="98" customFormat="1">
      <c r="A62" s="104"/>
      <c r="B62" s="104"/>
      <c r="C62" s="113" t="s">
        <v>57</v>
      </c>
      <c r="D62" s="115">
        <v>0</v>
      </c>
      <c r="E62" s="114">
        <v>0</v>
      </c>
      <c r="F62" s="118">
        <v>0</v>
      </c>
      <c r="G62" s="115">
        <v>914.17</v>
      </c>
      <c r="H62" s="115">
        <v>0</v>
      </c>
      <c r="I62" s="116">
        <f t="shared" si="2"/>
        <v>914.17</v>
      </c>
      <c r="J62" s="117">
        <f t="shared" si="3"/>
        <v>6.2131023920353916E-6</v>
      </c>
    </row>
    <row r="63" spans="1:10" s="98" customFormat="1">
      <c r="A63" s="104"/>
      <c r="B63" s="104"/>
      <c r="C63" s="113" t="s">
        <v>33</v>
      </c>
      <c r="D63" s="115">
        <v>24622.501</v>
      </c>
      <c r="E63" s="114">
        <v>35438.224000000002</v>
      </c>
      <c r="F63" s="118">
        <v>70402.895000000004</v>
      </c>
      <c r="G63" s="115">
        <v>58155.5</v>
      </c>
      <c r="H63" s="115">
        <v>0</v>
      </c>
      <c r="I63" s="116">
        <f t="shared" si="2"/>
        <v>188619.12</v>
      </c>
      <c r="J63" s="117">
        <f t="shared" si="3"/>
        <v>1.2819387046781349E-3</v>
      </c>
    </row>
    <row r="64" spans="1:10" s="98" customFormat="1">
      <c r="A64" s="104"/>
      <c r="B64" s="104"/>
      <c r="C64" s="113" t="s">
        <v>37</v>
      </c>
      <c r="D64" s="115">
        <v>0</v>
      </c>
      <c r="E64" s="114">
        <v>0</v>
      </c>
      <c r="F64" s="118">
        <v>114197</v>
      </c>
      <c r="G64" s="115">
        <v>0</v>
      </c>
      <c r="H64" s="115">
        <v>0</v>
      </c>
      <c r="I64" s="116">
        <f t="shared" si="2"/>
        <v>114197</v>
      </c>
      <c r="J64" s="117">
        <f t="shared" si="3"/>
        <v>7.7613316326642266E-4</v>
      </c>
    </row>
    <row r="65" spans="1:13" s="98" customFormat="1">
      <c r="A65" s="104"/>
      <c r="B65" s="104"/>
      <c r="C65" s="113" t="s">
        <v>20</v>
      </c>
      <c r="D65" s="115">
        <v>902.32600000000002</v>
      </c>
      <c r="E65" s="114">
        <v>0.08</v>
      </c>
      <c r="F65" s="118">
        <v>6718</v>
      </c>
      <c r="G65" s="115">
        <v>176454.05000000005</v>
      </c>
      <c r="H65" s="115">
        <v>0</v>
      </c>
      <c r="I65" s="116">
        <f t="shared" si="2"/>
        <v>184074.45600000003</v>
      </c>
      <c r="J65" s="117">
        <f t="shared" si="3"/>
        <v>1.2510511643197804E-3</v>
      </c>
    </row>
    <row r="66" spans="1:13" s="98" customFormat="1">
      <c r="A66" s="104"/>
      <c r="B66" s="104"/>
      <c r="C66" s="113" t="s">
        <v>21</v>
      </c>
      <c r="D66" s="115">
        <v>23760.150399999999</v>
      </c>
      <c r="E66" s="114">
        <v>510930.01856000006</v>
      </c>
      <c r="F66" s="118">
        <v>543616.91</v>
      </c>
      <c r="G66" s="115">
        <v>156100.70000000001</v>
      </c>
      <c r="H66" s="115">
        <v>0</v>
      </c>
      <c r="I66" s="116">
        <f t="shared" si="2"/>
        <v>1234407.77896</v>
      </c>
      <c r="J66" s="117">
        <f t="shared" si="3"/>
        <v>8.3895795357575402E-3</v>
      </c>
    </row>
    <row r="67" spans="1:13" s="98" customFormat="1">
      <c r="A67" s="104"/>
      <c r="B67" s="104"/>
      <c r="C67" s="113" t="s">
        <v>317</v>
      </c>
      <c r="D67" s="115">
        <v>714751.64160999993</v>
      </c>
      <c r="E67" s="114">
        <v>621585.54</v>
      </c>
      <c r="F67" s="118">
        <v>0</v>
      </c>
      <c r="G67" s="115">
        <v>0</v>
      </c>
      <c r="H67" s="115">
        <v>0</v>
      </c>
      <c r="I67" s="116">
        <f t="shared" si="2"/>
        <v>1336337.1816099999</v>
      </c>
      <c r="J67" s="117">
        <f t="shared" si="3"/>
        <v>9.0823366984553455E-3</v>
      </c>
    </row>
    <row r="68" spans="1:13">
      <c r="C68" s="113" t="s">
        <v>62</v>
      </c>
      <c r="D68" s="115">
        <v>0</v>
      </c>
      <c r="E68" s="114">
        <v>0</v>
      </c>
      <c r="F68" s="118">
        <v>0</v>
      </c>
      <c r="G68" s="115">
        <v>55</v>
      </c>
      <c r="H68" s="115">
        <v>0</v>
      </c>
      <c r="I68" s="116">
        <f t="shared" si="2"/>
        <v>55</v>
      </c>
      <c r="J68" s="117">
        <f t="shared" si="3"/>
        <v>3.7380425037131662E-7</v>
      </c>
    </row>
    <row r="69" spans="1:13">
      <c r="C69" s="113" t="s">
        <v>36</v>
      </c>
      <c r="D69" s="115">
        <v>1274057.2110000004</v>
      </c>
      <c r="E69" s="114">
        <v>192419.76800000001</v>
      </c>
      <c r="F69" s="118">
        <v>0</v>
      </c>
      <c r="G69" s="115">
        <v>73015.565000000002</v>
      </c>
      <c r="H69" s="115">
        <v>0</v>
      </c>
      <c r="I69" s="116">
        <f t="shared" si="2"/>
        <v>1539492.5440000002</v>
      </c>
      <c r="J69" s="117">
        <f t="shared" si="3"/>
        <v>1.0463070115675478E-2</v>
      </c>
      <c r="L69" s="109"/>
      <c r="M69" s="109"/>
    </row>
    <row r="70" spans="1:13">
      <c r="C70" s="113" t="s">
        <v>34</v>
      </c>
      <c r="D70" s="115">
        <v>0</v>
      </c>
      <c r="E70" s="114">
        <v>0</v>
      </c>
      <c r="F70" s="118">
        <v>25191</v>
      </c>
      <c r="G70" s="115">
        <v>3279</v>
      </c>
      <c r="H70" s="115">
        <v>0</v>
      </c>
      <c r="I70" s="116">
        <f t="shared" si="2"/>
        <v>28470</v>
      </c>
      <c r="J70" s="117">
        <f t="shared" si="3"/>
        <v>1.9349467287402519E-4</v>
      </c>
    </row>
    <row r="71" spans="1:13">
      <c r="C71" s="113" t="s">
        <v>27</v>
      </c>
      <c r="D71" s="115">
        <v>0</v>
      </c>
      <c r="E71" s="114">
        <v>0</v>
      </c>
      <c r="F71" s="118">
        <v>0</v>
      </c>
      <c r="G71" s="115">
        <v>15000</v>
      </c>
      <c r="H71" s="115">
        <v>0</v>
      </c>
      <c r="I71" s="116">
        <f t="shared" ref="I71:I77" si="4">SUM(D71:H71)</f>
        <v>15000</v>
      </c>
      <c r="J71" s="117">
        <f t="shared" ref="J71:J78" si="5">I71/$I$78</f>
        <v>1.0194661373763182E-4</v>
      </c>
    </row>
    <row r="72" spans="1:13">
      <c r="C72" s="113" t="s">
        <v>56</v>
      </c>
      <c r="D72" s="115">
        <v>0</v>
      </c>
      <c r="E72" s="114">
        <v>0</v>
      </c>
      <c r="F72" s="118">
        <v>48370</v>
      </c>
      <c r="G72" s="115">
        <v>81724</v>
      </c>
      <c r="H72" s="115">
        <v>0</v>
      </c>
      <c r="I72" s="116">
        <f t="shared" si="4"/>
        <v>130094</v>
      </c>
      <c r="J72" s="117">
        <f t="shared" si="5"/>
        <v>8.8417618450556488E-4</v>
      </c>
    </row>
    <row r="73" spans="1:13">
      <c r="C73" s="113" t="s">
        <v>54</v>
      </c>
      <c r="D73" s="114">
        <v>12109.422700000001</v>
      </c>
      <c r="E73" s="114">
        <v>63.2</v>
      </c>
      <c r="F73" s="118">
        <v>15678.2</v>
      </c>
      <c r="G73" s="115">
        <v>17468.400000000001</v>
      </c>
      <c r="H73" s="115">
        <v>0</v>
      </c>
      <c r="I73" s="116">
        <f t="shared" si="4"/>
        <v>45319.222700000006</v>
      </c>
      <c r="J73" s="117">
        <f t="shared" si="5"/>
        <v>3.0800941943244107E-4</v>
      </c>
    </row>
    <row r="74" spans="1:13">
      <c r="C74" s="113" t="s">
        <v>58</v>
      </c>
      <c r="D74" s="115">
        <v>0</v>
      </c>
      <c r="E74" s="114">
        <v>0</v>
      </c>
      <c r="F74" s="118">
        <v>0</v>
      </c>
      <c r="G74" s="115">
        <v>734</v>
      </c>
      <c r="H74" s="115">
        <v>0</v>
      </c>
      <c r="I74" s="116">
        <f t="shared" si="4"/>
        <v>734</v>
      </c>
      <c r="J74" s="117">
        <f t="shared" si="5"/>
        <v>4.988587632228117E-6</v>
      </c>
    </row>
    <row r="75" spans="1:13">
      <c r="C75" s="113" t="s">
        <v>316</v>
      </c>
      <c r="D75" s="114">
        <v>0.68</v>
      </c>
      <c r="E75" s="114">
        <v>0</v>
      </c>
      <c r="F75" s="118">
        <v>0</v>
      </c>
      <c r="G75" s="115">
        <v>0</v>
      </c>
      <c r="H75" s="115">
        <v>0</v>
      </c>
      <c r="I75" s="116">
        <f t="shared" si="4"/>
        <v>0.68</v>
      </c>
      <c r="J75" s="117">
        <f t="shared" si="5"/>
        <v>4.6215798227726421E-9</v>
      </c>
    </row>
    <row r="76" spans="1:13">
      <c r="C76" s="113" t="s">
        <v>50</v>
      </c>
      <c r="D76" s="118">
        <v>0</v>
      </c>
      <c r="E76" s="114">
        <v>0</v>
      </c>
      <c r="F76" s="118">
        <v>15155.2</v>
      </c>
      <c r="G76" s="115">
        <v>233927.46100000001</v>
      </c>
      <c r="H76" s="115">
        <v>0</v>
      </c>
      <c r="I76" s="116">
        <f t="shared" si="4"/>
        <v>249082.66100000002</v>
      </c>
      <c r="J76" s="117">
        <f t="shared" si="5"/>
        <v>1.6928755886472327E-3</v>
      </c>
    </row>
    <row r="77" spans="1:13">
      <c r="C77" s="113" t="s">
        <v>49</v>
      </c>
      <c r="D77" s="114">
        <v>0</v>
      </c>
      <c r="E77" s="114">
        <v>949965.95635999995</v>
      </c>
      <c r="F77" s="118">
        <v>405974.36299999995</v>
      </c>
      <c r="G77" s="115">
        <v>55279</v>
      </c>
      <c r="H77" s="115">
        <v>0</v>
      </c>
      <c r="I77" s="116">
        <f t="shared" si="4"/>
        <v>1411219.3193599998</v>
      </c>
      <c r="J77" s="117">
        <f t="shared" si="5"/>
        <v>9.5912687233251723E-3</v>
      </c>
    </row>
    <row r="78" spans="1:13">
      <c r="C78" s="119" t="s">
        <v>200</v>
      </c>
      <c r="D78" s="116">
        <f t="shared" ref="D78:I78" si="6">SUM(D7:D77)</f>
        <v>63567012.554880016</v>
      </c>
      <c r="E78" s="116">
        <f t="shared" si="6"/>
        <v>49236378.302109987</v>
      </c>
      <c r="F78" s="116">
        <f t="shared" si="6"/>
        <v>12641322.78438</v>
      </c>
      <c r="G78" s="116">
        <f t="shared" si="6"/>
        <v>12641322.78438</v>
      </c>
      <c r="H78" s="116">
        <f t="shared" si="6"/>
        <v>9049797.223455485</v>
      </c>
      <c r="I78" s="116">
        <f t="shared" si="6"/>
        <v>147135833.64920548</v>
      </c>
      <c r="J78" s="117">
        <f t="shared" si="5"/>
        <v>1</v>
      </c>
    </row>
    <row r="79" spans="1:13">
      <c r="D79" s="109"/>
      <c r="E79" s="109"/>
    </row>
    <row r="80" spans="1:13">
      <c r="C80" s="110" t="s">
        <v>315</v>
      </c>
    </row>
    <row r="81" spans="3:3">
      <c r="C81" s="111" t="s">
        <v>314</v>
      </c>
    </row>
  </sheetData>
  <mergeCells count="7">
    <mergeCell ref="C3:J3"/>
    <mergeCell ref="C2:J2"/>
    <mergeCell ref="I5:I6"/>
    <mergeCell ref="J5:J6"/>
    <mergeCell ref="D5:E5"/>
    <mergeCell ref="F5:G5"/>
    <mergeCell ref="C5:C6"/>
  </mergeCells>
  <printOptions horizontalCentered="1" gridLinesSet="0"/>
  <pageMargins left="0.78740157480314965" right="0.19685039370078741" top="0.59055118110236227" bottom="0.39370078740157483" header="0" footer="0"/>
  <pageSetup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3"/>
  <sheetViews>
    <sheetView showGridLines="0" zoomScaleNormal="100" workbookViewId="0">
      <selection activeCell="K39" sqref="K39"/>
    </sheetView>
  </sheetViews>
  <sheetFormatPr baseColWidth="10" defaultRowHeight="18" customHeight="1"/>
  <cols>
    <col min="1" max="1" width="7.28515625" style="196" customWidth="1"/>
    <col min="2" max="2" width="5.42578125" style="196" customWidth="1"/>
    <col min="3" max="3" width="6.140625" style="196" customWidth="1"/>
    <col min="4" max="5" width="12.7109375" style="196" customWidth="1"/>
    <col min="6" max="6" width="10.28515625" style="196" customWidth="1"/>
    <col min="7" max="10" width="12.7109375" style="196" customWidth="1"/>
    <col min="11" max="11" width="22.28515625" style="196" customWidth="1"/>
    <col min="12" max="12" width="11.42578125" style="196"/>
    <col min="13" max="13" width="11.85546875" style="196" customWidth="1"/>
    <col min="14" max="14" width="12.140625" style="200" customWidth="1"/>
    <col min="15" max="15" width="11.85546875" style="199" customWidth="1"/>
    <col min="16" max="16" width="17.85546875" style="199" bestFit="1" customWidth="1"/>
    <col min="17" max="17" width="11.42578125" style="199"/>
    <col min="18" max="18" width="9.140625" style="199" customWidth="1"/>
    <col min="19" max="19" width="17.140625" style="196" customWidth="1"/>
    <col min="20" max="256" width="11.42578125" style="196"/>
    <col min="257" max="257" width="7.28515625" style="196" customWidth="1"/>
    <col min="258" max="258" width="5.42578125" style="196" customWidth="1"/>
    <col min="259" max="259" width="6.140625" style="196" customWidth="1"/>
    <col min="260" max="261" width="12.7109375" style="196" customWidth="1"/>
    <col min="262" max="262" width="10.28515625" style="196" customWidth="1"/>
    <col min="263" max="266" width="12.7109375" style="196" customWidth="1"/>
    <col min="267" max="267" width="22.28515625" style="196" customWidth="1"/>
    <col min="268" max="268" width="11.42578125" style="196"/>
    <col min="269" max="269" width="11.85546875" style="196" customWidth="1"/>
    <col min="270" max="270" width="12.140625" style="196" customWidth="1"/>
    <col min="271" max="271" width="11.85546875" style="196" customWidth="1"/>
    <col min="272" max="272" width="17.85546875" style="196" bestFit="1" customWidth="1"/>
    <col min="273" max="273" width="11.42578125" style="196"/>
    <col min="274" max="274" width="9.140625" style="196" customWidth="1"/>
    <col min="275" max="275" width="17.140625" style="196" customWidth="1"/>
    <col min="276" max="512" width="11.42578125" style="196"/>
    <col min="513" max="513" width="7.28515625" style="196" customWidth="1"/>
    <col min="514" max="514" width="5.42578125" style="196" customWidth="1"/>
    <col min="515" max="515" width="6.140625" style="196" customWidth="1"/>
    <col min="516" max="517" width="12.7109375" style="196" customWidth="1"/>
    <col min="518" max="518" width="10.28515625" style="196" customWidth="1"/>
    <col min="519" max="522" width="12.7109375" style="196" customWidth="1"/>
    <col min="523" max="523" width="22.28515625" style="196" customWidth="1"/>
    <col min="524" max="524" width="11.42578125" style="196"/>
    <col min="525" max="525" width="11.85546875" style="196" customWidth="1"/>
    <col min="526" max="526" width="12.140625" style="196" customWidth="1"/>
    <col min="527" max="527" width="11.85546875" style="196" customWidth="1"/>
    <col min="528" max="528" width="17.85546875" style="196" bestFit="1" customWidth="1"/>
    <col min="529" max="529" width="11.42578125" style="196"/>
    <col min="530" max="530" width="9.140625" style="196" customWidth="1"/>
    <col min="531" max="531" width="17.140625" style="196" customWidth="1"/>
    <col min="532" max="768" width="11.42578125" style="196"/>
    <col min="769" max="769" width="7.28515625" style="196" customWidth="1"/>
    <col min="770" max="770" width="5.42578125" style="196" customWidth="1"/>
    <col min="771" max="771" width="6.140625" style="196" customWidth="1"/>
    <col min="772" max="773" width="12.7109375" style="196" customWidth="1"/>
    <col min="774" max="774" width="10.28515625" style="196" customWidth="1"/>
    <col min="775" max="778" width="12.7109375" style="196" customWidth="1"/>
    <col min="779" max="779" width="22.28515625" style="196" customWidth="1"/>
    <col min="780" max="780" width="11.42578125" style="196"/>
    <col min="781" max="781" width="11.85546875" style="196" customWidth="1"/>
    <col min="782" max="782" width="12.140625" style="196" customWidth="1"/>
    <col min="783" max="783" width="11.85546875" style="196" customWidth="1"/>
    <col min="784" max="784" width="17.85546875" style="196" bestFit="1" customWidth="1"/>
    <col min="785" max="785" width="11.42578125" style="196"/>
    <col min="786" max="786" width="9.140625" style="196" customWidth="1"/>
    <col min="787" max="787" width="17.140625" style="196" customWidth="1"/>
    <col min="788" max="1024" width="11.42578125" style="196"/>
    <col min="1025" max="1025" width="7.28515625" style="196" customWidth="1"/>
    <col min="1026" max="1026" width="5.42578125" style="196" customWidth="1"/>
    <col min="1027" max="1027" width="6.140625" style="196" customWidth="1"/>
    <col min="1028" max="1029" width="12.7109375" style="196" customWidth="1"/>
    <col min="1030" max="1030" width="10.28515625" style="196" customWidth="1"/>
    <col min="1031" max="1034" width="12.7109375" style="196" customWidth="1"/>
    <col min="1035" max="1035" width="22.28515625" style="196" customWidth="1"/>
    <col min="1036" max="1036" width="11.42578125" style="196"/>
    <col min="1037" max="1037" width="11.85546875" style="196" customWidth="1"/>
    <col min="1038" max="1038" width="12.140625" style="196" customWidth="1"/>
    <col min="1039" max="1039" width="11.85546875" style="196" customWidth="1"/>
    <col min="1040" max="1040" width="17.85546875" style="196" bestFit="1" customWidth="1"/>
    <col min="1041" max="1041" width="11.42578125" style="196"/>
    <col min="1042" max="1042" width="9.140625" style="196" customWidth="1"/>
    <col min="1043" max="1043" width="17.140625" style="196" customWidth="1"/>
    <col min="1044" max="1280" width="11.42578125" style="196"/>
    <col min="1281" max="1281" width="7.28515625" style="196" customWidth="1"/>
    <col min="1282" max="1282" width="5.42578125" style="196" customWidth="1"/>
    <col min="1283" max="1283" width="6.140625" style="196" customWidth="1"/>
    <col min="1284" max="1285" width="12.7109375" style="196" customWidth="1"/>
    <col min="1286" max="1286" width="10.28515625" style="196" customWidth="1"/>
    <col min="1287" max="1290" width="12.7109375" style="196" customWidth="1"/>
    <col min="1291" max="1291" width="22.28515625" style="196" customWidth="1"/>
    <col min="1292" max="1292" width="11.42578125" style="196"/>
    <col min="1293" max="1293" width="11.85546875" style="196" customWidth="1"/>
    <col min="1294" max="1294" width="12.140625" style="196" customWidth="1"/>
    <col min="1295" max="1295" width="11.85546875" style="196" customWidth="1"/>
    <col min="1296" max="1296" width="17.85546875" style="196" bestFit="1" customWidth="1"/>
    <col min="1297" max="1297" width="11.42578125" style="196"/>
    <col min="1298" max="1298" width="9.140625" style="196" customWidth="1"/>
    <col min="1299" max="1299" width="17.140625" style="196" customWidth="1"/>
    <col min="1300" max="1536" width="11.42578125" style="196"/>
    <col min="1537" max="1537" width="7.28515625" style="196" customWidth="1"/>
    <col min="1538" max="1538" width="5.42578125" style="196" customWidth="1"/>
    <col min="1539" max="1539" width="6.140625" style="196" customWidth="1"/>
    <col min="1540" max="1541" width="12.7109375" style="196" customWidth="1"/>
    <col min="1542" max="1542" width="10.28515625" style="196" customWidth="1"/>
    <col min="1543" max="1546" width="12.7109375" style="196" customWidth="1"/>
    <col min="1547" max="1547" width="22.28515625" style="196" customWidth="1"/>
    <col min="1548" max="1548" width="11.42578125" style="196"/>
    <col min="1549" max="1549" width="11.85546875" style="196" customWidth="1"/>
    <col min="1550" max="1550" width="12.140625" style="196" customWidth="1"/>
    <col min="1551" max="1551" width="11.85546875" style="196" customWidth="1"/>
    <col min="1552" max="1552" width="17.85546875" style="196" bestFit="1" customWidth="1"/>
    <col min="1553" max="1553" width="11.42578125" style="196"/>
    <col min="1554" max="1554" width="9.140625" style="196" customWidth="1"/>
    <col min="1555" max="1555" width="17.140625" style="196" customWidth="1"/>
    <col min="1556" max="1792" width="11.42578125" style="196"/>
    <col min="1793" max="1793" width="7.28515625" style="196" customWidth="1"/>
    <col min="1794" max="1794" width="5.42578125" style="196" customWidth="1"/>
    <col min="1795" max="1795" width="6.140625" style="196" customWidth="1"/>
    <col min="1796" max="1797" width="12.7109375" style="196" customWidth="1"/>
    <col min="1798" max="1798" width="10.28515625" style="196" customWidth="1"/>
    <col min="1799" max="1802" width="12.7109375" style="196" customWidth="1"/>
    <col min="1803" max="1803" width="22.28515625" style="196" customWidth="1"/>
    <col min="1804" max="1804" width="11.42578125" style="196"/>
    <col min="1805" max="1805" width="11.85546875" style="196" customWidth="1"/>
    <col min="1806" max="1806" width="12.140625" style="196" customWidth="1"/>
    <col min="1807" max="1807" width="11.85546875" style="196" customWidth="1"/>
    <col min="1808" max="1808" width="17.85546875" style="196" bestFit="1" customWidth="1"/>
    <col min="1809" max="1809" width="11.42578125" style="196"/>
    <col min="1810" max="1810" width="9.140625" style="196" customWidth="1"/>
    <col min="1811" max="1811" width="17.140625" style="196" customWidth="1"/>
    <col min="1812" max="2048" width="11.42578125" style="196"/>
    <col min="2049" max="2049" width="7.28515625" style="196" customWidth="1"/>
    <col min="2050" max="2050" width="5.42578125" style="196" customWidth="1"/>
    <col min="2051" max="2051" width="6.140625" style="196" customWidth="1"/>
    <col min="2052" max="2053" width="12.7109375" style="196" customWidth="1"/>
    <col min="2054" max="2054" width="10.28515625" style="196" customWidth="1"/>
    <col min="2055" max="2058" width="12.7109375" style="196" customWidth="1"/>
    <col min="2059" max="2059" width="22.28515625" style="196" customWidth="1"/>
    <col min="2060" max="2060" width="11.42578125" style="196"/>
    <col min="2061" max="2061" width="11.85546875" style="196" customWidth="1"/>
    <col min="2062" max="2062" width="12.140625" style="196" customWidth="1"/>
    <col min="2063" max="2063" width="11.85546875" style="196" customWidth="1"/>
    <col min="2064" max="2064" width="17.85546875" style="196" bestFit="1" customWidth="1"/>
    <col min="2065" max="2065" width="11.42578125" style="196"/>
    <col min="2066" max="2066" width="9.140625" style="196" customWidth="1"/>
    <col min="2067" max="2067" width="17.140625" style="196" customWidth="1"/>
    <col min="2068" max="2304" width="11.42578125" style="196"/>
    <col min="2305" max="2305" width="7.28515625" style="196" customWidth="1"/>
    <col min="2306" max="2306" width="5.42578125" style="196" customWidth="1"/>
    <col min="2307" max="2307" width="6.140625" style="196" customWidth="1"/>
    <col min="2308" max="2309" width="12.7109375" style="196" customWidth="1"/>
    <col min="2310" max="2310" width="10.28515625" style="196" customWidth="1"/>
    <col min="2311" max="2314" width="12.7109375" style="196" customWidth="1"/>
    <col min="2315" max="2315" width="22.28515625" style="196" customWidth="1"/>
    <col min="2316" max="2316" width="11.42578125" style="196"/>
    <col min="2317" max="2317" width="11.85546875" style="196" customWidth="1"/>
    <col min="2318" max="2318" width="12.140625" style="196" customWidth="1"/>
    <col min="2319" max="2319" width="11.85546875" style="196" customWidth="1"/>
    <col min="2320" max="2320" width="17.85546875" style="196" bestFit="1" customWidth="1"/>
    <col min="2321" max="2321" width="11.42578125" style="196"/>
    <col min="2322" max="2322" width="9.140625" style="196" customWidth="1"/>
    <col min="2323" max="2323" width="17.140625" style="196" customWidth="1"/>
    <col min="2324" max="2560" width="11.42578125" style="196"/>
    <col min="2561" max="2561" width="7.28515625" style="196" customWidth="1"/>
    <col min="2562" max="2562" width="5.42578125" style="196" customWidth="1"/>
    <col min="2563" max="2563" width="6.140625" style="196" customWidth="1"/>
    <col min="2564" max="2565" width="12.7109375" style="196" customWidth="1"/>
    <col min="2566" max="2566" width="10.28515625" style="196" customWidth="1"/>
    <col min="2567" max="2570" width="12.7109375" style="196" customWidth="1"/>
    <col min="2571" max="2571" width="22.28515625" style="196" customWidth="1"/>
    <col min="2572" max="2572" width="11.42578125" style="196"/>
    <col min="2573" max="2573" width="11.85546875" style="196" customWidth="1"/>
    <col min="2574" max="2574" width="12.140625" style="196" customWidth="1"/>
    <col min="2575" max="2575" width="11.85546875" style="196" customWidth="1"/>
    <col min="2576" max="2576" width="17.85546875" style="196" bestFit="1" customWidth="1"/>
    <col min="2577" max="2577" width="11.42578125" style="196"/>
    <col min="2578" max="2578" width="9.140625" style="196" customWidth="1"/>
    <col min="2579" max="2579" width="17.140625" style="196" customWidth="1"/>
    <col min="2580" max="2816" width="11.42578125" style="196"/>
    <col min="2817" max="2817" width="7.28515625" style="196" customWidth="1"/>
    <col min="2818" max="2818" width="5.42578125" style="196" customWidth="1"/>
    <col min="2819" max="2819" width="6.140625" style="196" customWidth="1"/>
    <col min="2820" max="2821" width="12.7109375" style="196" customWidth="1"/>
    <col min="2822" max="2822" width="10.28515625" style="196" customWidth="1"/>
    <col min="2823" max="2826" width="12.7109375" style="196" customWidth="1"/>
    <col min="2827" max="2827" width="22.28515625" style="196" customWidth="1"/>
    <col min="2828" max="2828" width="11.42578125" style="196"/>
    <col min="2829" max="2829" width="11.85546875" style="196" customWidth="1"/>
    <col min="2830" max="2830" width="12.140625" style="196" customWidth="1"/>
    <col min="2831" max="2831" width="11.85546875" style="196" customWidth="1"/>
    <col min="2832" max="2832" width="17.85546875" style="196" bestFit="1" customWidth="1"/>
    <col min="2833" max="2833" width="11.42578125" style="196"/>
    <col min="2834" max="2834" width="9.140625" style="196" customWidth="1"/>
    <col min="2835" max="2835" width="17.140625" style="196" customWidth="1"/>
    <col min="2836" max="3072" width="11.42578125" style="196"/>
    <col min="3073" max="3073" width="7.28515625" style="196" customWidth="1"/>
    <col min="3074" max="3074" width="5.42578125" style="196" customWidth="1"/>
    <col min="3075" max="3075" width="6.140625" style="196" customWidth="1"/>
    <col min="3076" max="3077" width="12.7109375" style="196" customWidth="1"/>
    <col min="3078" max="3078" width="10.28515625" style="196" customWidth="1"/>
    <col min="3079" max="3082" width="12.7109375" style="196" customWidth="1"/>
    <col min="3083" max="3083" width="22.28515625" style="196" customWidth="1"/>
    <col min="3084" max="3084" width="11.42578125" style="196"/>
    <col min="3085" max="3085" width="11.85546875" style="196" customWidth="1"/>
    <col min="3086" max="3086" width="12.140625" style="196" customWidth="1"/>
    <col min="3087" max="3087" width="11.85546875" style="196" customWidth="1"/>
    <col min="3088" max="3088" width="17.85546875" style="196" bestFit="1" customWidth="1"/>
    <col min="3089" max="3089" width="11.42578125" style="196"/>
    <col min="3090" max="3090" width="9.140625" style="196" customWidth="1"/>
    <col min="3091" max="3091" width="17.140625" style="196" customWidth="1"/>
    <col min="3092" max="3328" width="11.42578125" style="196"/>
    <col min="3329" max="3329" width="7.28515625" style="196" customWidth="1"/>
    <col min="3330" max="3330" width="5.42578125" style="196" customWidth="1"/>
    <col min="3331" max="3331" width="6.140625" style="196" customWidth="1"/>
    <col min="3332" max="3333" width="12.7109375" style="196" customWidth="1"/>
    <col min="3334" max="3334" width="10.28515625" style="196" customWidth="1"/>
    <col min="3335" max="3338" width="12.7109375" style="196" customWidth="1"/>
    <col min="3339" max="3339" width="22.28515625" style="196" customWidth="1"/>
    <col min="3340" max="3340" width="11.42578125" style="196"/>
    <col min="3341" max="3341" width="11.85546875" style="196" customWidth="1"/>
    <col min="3342" max="3342" width="12.140625" style="196" customWidth="1"/>
    <col min="3343" max="3343" width="11.85546875" style="196" customWidth="1"/>
    <col min="3344" max="3344" width="17.85546875" style="196" bestFit="1" customWidth="1"/>
    <col min="3345" max="3345" width="11.42578125" style="196"/>
    <col min="3346" max="3346" width="9.140625" style="196" customWidth="1"/>
    <col min="3347" max="3347" width="17.140625" style="196" customWidth="1"/>
    <col min="3348" max="3584" width="11.42578125" style="196"/>
    <col min="3585" max="3585" width="7.28515625" style="196" customWidth="1"/>
    <col min="3586" max="3586" width="5.42578125" style="196" customWidth="1"/>
    <col min="3587" max="3587" width="6.140625" style="196" customWidth="1"/>
    <col min="3588" max="3589" width="12.7109375" style="196" customWidth="1"/>
    <col min="3590" max="3590" width="10.28515625" style="196" customWidth="1"/>
    <col min="3591" max="3594" width="12.7109375" style="196" customWidth="1"/>
    <col min="3595" max="3595" width="22.28515625" style="196" customWidth="1"/>
    <col min="3596" max="3596" width="11.42578125" style="196"/>
    <col min="3597" max="3597" width="11.85546875" style="196" customWidth="1"/>
    <col min="3598" max="3598" width="12.140625" style="196" customWidth="1"/>
    <col min="3599" max="3599" width="11.85546875" style="196" customWidth="1"/>
    <col min="3600" max="3600" width="17.85546875" style="196" bestFit="1" customWidth="1"/>
    <col min="3601" max="3601" width="11.42578125" style="196"/>
    <col min="3602" max="3602" width="9.140625" style="196" customWidth="1"/>
    <col min="3603" max="3603" width="17.140625" style="196" customWidth="1"/>
    <col min="3604" max="3840" width="11.42578125" style="196"/>
    <col min="3841" max="3841" width="7.28515625" style="196" customWidth="1"/>
    <col min="3842" max="3842" width="5.42578125" style="196" customWidth="1"/>
    <col min="3843" max="3843" width="6.140625" style="196" customWidth="1"/>
    <col min="3844" max="3845" width="12.7109375" style="196" customWidth="1"/>
    <col min="3846" max="3846" width="10.28515625" style="196" customWidth="1"/>
    <col min="3847" max="3850" width="12.7109375" style="196" customWidth="1"/>
    <col min="3851" max="3851" width="22.28515625" style="196" customWidth="1"/>
    <col min="3852" max="3852" width="11.42578125" style="196"/>
    <col min="3853" max="3853" width="11.85546875" style="196" customWidth="1"/>
    <col min="3854" max="3854" width="12.140625" style="196" customWidth="1"/>
    <col min="3855" max="3855" width="11.85546875" style="196" customWidth="1"/>
    <col min="3856" max="3856" width="17.85546875" style="196" bestFit="1" customWidth="1"/>
    <col min="3857" max="3857" width="11.42578125" style="196"/>
    <col min="3858" max="3858" width="9.140625" style="196" customWidth="1"/>
    <col min="3859" max="3859" width="17.140625" style="196" customWidth="1"/>
    <col min="3860" max="4096" width="11.42578125" style="196"/>
    <col min="4097" max="4097" width="7.28515625" style="196" customWidth="1"/>
    <col min="4098" max="4098" width="5.42578125" style="196" customWidth="1"/>
    <col min="4099" max="4099" width="6.140625" style="196" customWidth="1"/>
    <col min="4100" max="4101" width="12.7109375" style="196" customWidth="1"/>
    <col min="4102" max="4102" width="10.28515625" style="196" customWidth="1"/>
    <col min="4103" max="4106" width="12.7109375" style="196" customWidth="1"/>
    <col min="4107" max="4107" width="22.28515625" style="196" customWidth="1"/>
    <col min="4108" max="4108" width="11.42578125" style="196"/>
    <col min="4109" max="4109" width="11.85546875" style="196" customWidth="1"/>
    <col min="4110" max="4110" width="12.140625" style="196" customWidth="1"/>
    <col min="4111" max="4111" width="11.85546875" style="196" customWidth="1"/>
    <col min="4112" max="4112" width="17.85546875" style="196" bestFit="1" customWidth="1"/>
    <col min="4113" max="4113" width="11.42578125" style="196"/>
    <col min="4114" max="4114" width="9.140625" style="196" customWidth="1"/>
    <col min="4115" max="4115" width="17.140625" style="196" customWidth="1"/>
    <col min="4116" max="4352" width="11.42578125" style="196"/>
    <col min="4353" max="4353" width="7.28515625" style="196" customWidth="1"/>
    <col min="4354" max="4354" width="5.42578125" style="196" customWidth="1"/>
    <col min="4355" max="4355" width="6.140625" style="196" customWidth="1"/>
    <col min="4356" max="4357" width="12.7109375" style="196" customWidth="1"/>
    <col min="4358" max="4358" width="10.28515625" style="196" customWidth="1"/>
    <col min="4359" max="4362" width="12.7109375" style="196" customWidth="1"/>
    <col min="4363" max="4363" width="22.28515625" style="196" customWidth="1"/>
    <col min="4364" max="4364" width="11.42578125" style="196"/>
    <col min="4365" max="4365" width="11.85546875" style="196" customWidth="1"/>
    <col min="4366" max="4366" width="12.140625" style="196" customWidth="1"/>
    <col min="4367" max="4367" width="11.85546875" style="196" customWidth="1"/>
    <col min="4368" max="4368" width="17.85546875" style="196" bestFit="1" customWidth="1"/>
    <col min="4369" max="4369" width="11.42578125" style="196"/>
    <col min="4370" max="4370" width="9.140625" style="196" customWidth="1"/>
    <col min="4371" max="4371" width="17.140625" style="196" customWidth="1"/>
    <col min="4372" max="4608" width="11.42578125" style="196"/>
    <col min="4609" max="4609" width="7.28515625" style="196" customWidth="1"/>
    <col min="4610" max="4610" width="5.42578125" style="196" customWidth="1"/>
    <col min="4611" max="4611" width="6.140625" style="196" customWidth="1"/>
    <col min="4612" max="4613" width="12.7109375" style="196" customWidth="1"/>
    <col min="4614" max="4614" width="10.28515625" style="196" customWidth="1"/>
    <col min="4615" max="4618" width="12.7109375" style="196" customWidth="1"/>
    <col min="4619" max="4619" width="22.28515625" style="196" customWidth="1"/>
    <col min="4620" max="4620" width="11.42578125" style="196"/>
    <col min="4621" max="4621" width="11.85546875" style="196" customWidth="1"/>
    <col min="4622" max="4622" width="12.140625" style="196" customWidth="1"/>
    <col min="4623" max="4623" width="11.85546875" style="196" customWidth="1"/>
    <col min="4624" max="4624" width="17.85546875" style="196" bestFit="1" customWidth="1"/>
    <col min="4625" max="4625" width="11.42578125" style="196"/>
    <col min="4626" max="4626" width="9.140625" style="196" customWidth="1"/>
    <col min="4627" max="4627" width="17.140625" style="196" customWidth="1"/>
    <col min="4628" max="4864" width="11.42578125" style="196"/>
    <col min="4865" max="4865" width="7.28515625" style="196" customWidth="1"/>
    <col min="4866" max="4866" width="5.42578125" style="196" customWidth="1"/>
    <col min="4867" max="4867" width="6.140625" style="196" customWidth="1"/>
    <col min="4868" max="4869" width="12.7109375" style="196" customWidth="1"/>
    <col min="4870" max="4870" width="10.28515625" style="196" customWidth="1"/>
    <col min="4871" max="4874" width="12.7109375" style="196" customWidth="1"/>
    <col min="4875" max="4875" width="22.28515625" style="196" customWidth="1"/>
    <col min="4876" max="4876" width="11.42578125" style="196"/>
    <col min="4877" max="4877" width="11.85546875" style="196" customWidth="1"/>
    <col min="4878" max="4878" width="12.140625" style="196" customWidth="1"/>
    <col min="4879" max="4879" width="11.85546875" style="196" customWidth="1"/>
    <col min="4880" max="4880" width="17.85546875" style="196" bestFit="1" customWidth="1"/>
    <col min="4881" max="4881" width="11.42578125" style="196"/>
    <col min="4882" max="4882" width="9.140625" style="196" customWidth="1"/>
    <col min="4883" max="4883" width="17.140625" style="196" customWidth="1"/>
    <col min="4884" max="5120" width="11.42578125" style="196"/>
    <col min="5121" max="5121" width="7.28515625" style="196" customWidth="1"/>
    <col min="5122" max="5122" width="5.42578125" style="196" customWidth="1"/>
    <col min="5123" max="5123" width="6.140625" style="196" customWidth="1"/>
    <col min="5124" max="5125" width="12.7109375" style="196" customWidth="1"/>
    <col min="5126" max="5126" width="10.28515625" style="196" customWidth="1"/>
    <col min="5127" max="5130" width="12.7109375" style="196" customWidth="1"/>
    <col min="5131" max="5131" width="22.28515625" style="196" customWidth="1"/>
    <col min="5132" max="5132" width="11.42578125" style="196"/>
    <col min="5133" max="5133" width="11.85546875" style="196" customWidth="1"/>
    <col min="5134" max="5134" width="12.140625" style="196" customWidth="1"/>
    <col min="5135" max="5135" width="11.85546875" style="196" customWidth="1"/>
    <col min="5136" max="5136" width="17.85546875" style="196" bestFit="1" customWidth="1"/>
    <col min="5137" max="5137" width="11.42578125" style="196"/>
    <col min="5138" max="5138" width="9.140625" style="196" customWidth="1"/>
    <col min="5139" max="5139" width="17.140625" style="196" customWidth="1"/>
    <col min="5140" max="5376" width="11.42578125" style="196"/>
    <col min="5377" max="5377" width="7.28515625" style="196" customWidth="1"/>
    <col min="5378" max="5378" width="5.42578125" style="196" customWidth="1"/>
    <col min="5379" max="5379" width="6.140625" style="196" customWidth="1"/>
    <col min="5380" max="5381" width="12.7109375" style="196" customWidth="1"/>
    <col min="5382" max="5382" width="10.28515625" style="196" customWidth="1"/>
    <col min="5383" max="5386" width="12.7109375" style="196" customWidth="1"/>
    <col min="5387" max="5387" width="22.28515625" style="196" customWidth="1"/>
    <col min="5388" max="5388" width="11.42578125" style="196"/>
    <col min="5389" max="5389" width="11.85546875" style="196" customWidth="1"/>
    <col min="5390" max="5390" width="12.140625" style="196" customWidth="1"/>
    <col min="5391" max="5391" width="11.85546875" style="196" customWidth="1"/>
    <col min="5392" max="5392" width="17.85546875" style="196" bestFit="1" customWidth="1"/>
    <col min="5393" max="5393" width="11.42578125" style="196"/>
    <col min="5394" max="5394" width="9.140625" style="196" customWidth="1"/>
    <col min="5395" max="5395" width="17.140625" style="196" customWidth="1"/>
    <col min="5396" max="5632" width="11.42578125" style="196"/>
    <col min="5633" max="5633" width="7.28515625" style="196" customWidth="1"/>
    <col min="5634" max="5634" width="5.42578125" style="196" customWidth="1"/>
    <col min="5635" max="5635" width="6.140625" style="196" customWidth="1"/>
    <col min="5636" max="5637" width="12.7109375" style="196" customWidth="1"/>
    <col min="5638" max="5638" width="10.28515625" style="196" customWidth="1"/>
    <col min="5639" max="5642" width="12.7109375" style="196" customWidth="1"/>
    <col min="5643" max="5643" width="22.28515625" style="196" customWidth="1"/>
    <col min="5644" max="5644" width="11.42578125" style="196"/>
    <col min="5645" max="5645" width="11.85546875" style="196" customWidth="1"/>
    <col min="5646" max="5646" width="12.140625" style="196" customWidth="1"/>
    <col min="5647" max="5647" width="11.85546875" style="196" customWidth="1"/>
    <col min="5648" max="5648" width="17.85546875" style="196" bestFit="1" customWidth="1"/>
    <col min="5649" max="5649" width="11.42578125" style="196"/>
    <col min="5650" max="5650" width="9.140625" style="196" customWidth="1"/>
    <col min="5651" max="5651" width="17.140625" style="196" customWidth="1"/>
    <col min="5652" max="5888" width="11.42578125" style="196"/>
    <col min="5889" max="5889" width="7.28515625" style="196" customWidth="1"/>
    <col min="5890" max="5890" width="5.42578125" style="196" customWidth="1"/>
    <col min="5891" max="5891" width="6.140625" style="196" customWidth="1"/>
    <col min="5892" max="5893" width="12.7109375" style="196" customWidth="1"/>
    <col min="5894" max="5894" width="10.28515625" style="196" customWidth="1"/>
    <col min="5895" max="5898" width="12.7109375" style="196" customWidth="1"/>
    <col min="5899" max="5899" width="22.28515625" style="196" customWidth="1"/>
    <col min="5900" max="5900" width="11.42578125" style="196"/>
    <col min="5901" max="5901" width="11.85546875" style="196" customWidth="1"/>
    <col min="5902" max="5902" width="12.140625" style="196" customWidth="1"/>
    <col min="5903" max="5903" width="11.85546875" style="196" customWidth="1"/>
    <col min="5904" max="5904" width="17.85546875" style="196" bestFit="1" customWidth="1"/>
    <col min="5905" max="5905" width="11.42578125" style="196"/>
    <col min="5906" max="5906" width="9.140625" style="196" customWidth="1"/>
    <col min="5907" max="5907" width="17.140625" style="196" customWidth="1"/>
    <col min="5908" max="6144" width="11.42578125" style="196"/>
    <col min="6145" max="6145" width="7.28515625" style="196" customWidth="1"/>
    <col min="6146" max="6146" width="5.42578125" style="196" customWidth="1"/>
    <col min="6147" max="6147" width="6.140625" style="196" customWidth="1"/>
    <col min="6148" max="6149" width="12.7109375" style="196" customWidth="1"/>
    <col min="6150" max="6150" width="10.28515625" style="196" customWidth="1"/>
    <col min="6151" max="6154" width="12.7109375" style="196" customWidth="1"/>
    <col min="6155" max="6155" width="22.28515625" style="196" customWidth="1"/>
    <col min="6156" max="6156" width="11.42578125" style="196"/>
    <col min="6157" max="6157" width="11.85546875" style="196" customWidth="1"/>
    <col min="6158" max="6158" width="12.140625" style="196" customWidth="1"/>
    <col min="6159" max="6159" width="11.85546875" style="196" customWidth="1"/>
    <col min="6160" max="6160" width="17.85546875" style="196" bestFit="1" customWidth="1"/>
    <col min="6161" max="6161" width="11.42578125" style="196"/>
    <col min="6162" max="6162" width="9.140625" style="196" customWidth="1"/>
    <col min="6163" max="6163" width="17.140625" style="196" customWidth="1"/>
    <col min="6164" max="6400" width="11.42578125" style="196"/>
    <col min="6401" max="6401" width="7.28515625" style="196" customWidth="1"/>
    <col min="6402" max="6402" width="5.42578125" style="196" customWidth="1"/>
    <col min="6403" max="6403" width="6.140625" style="196" customWidth="1"/>
    <col min="6404" max="6405" width="12.7109375" style="196" customWidth="1"/>
    <col min="6406" max="6406" width="10.28515625" style="196" customWidth="1"/>
    <col min="6407" max="6410" width="12.7109375" style="196" customWidth="1"/>
    <col min="6411" max="6411" width="22.28515625" style="196" customWidth="1"/>
    <col min="6412" max="6412" width="11.42578125" style="196"/>
    <col min="6413" max="6413" width="11.85546875" style="196" customWidth="1"/>
    <col min="6414" max="6414" width="12.140625" style="196" customWidth="1"/>
    <col min="6415" max="6415" width="11.85546875" style="196" customWidth="1"/>
    <col min="6416" max="6416" width="17.85546875" style="196" bestFit="1" customWidth="1"/>
    <col min="6417" max="6417" width="11.42578125" style="196"/>
    <col min="6418" max="6418" width="9.140625" style="196" customWidth="1"/>
    <col min="6419" max="6419" width="17.140625" style="196" customWidth="1"/>
    <col min="6420" max="6656" width="11.42578125" style="196"/>
    <col min="6657" max="6657" width="7.28515625" style="196" customWidth="1"/>
    <col min="6658" max="6658" width="5.42578125" style="196" customWidth="1"/>
    <col min="6659" max="6659" width="6.140625" style="196" customWidth="1"/>
    <col min="6660" max="6661" width="12.7109375" style="196" customWidth="1"/>
    <col min="6662" max="6662" width="10.28515625" style="196" customWidth="1"/>
    <col min="6663" max="6666" width="12.7109375" style="196" customWidth="1"/>
    <col min="6667" max="6667" width="22.28515625" style="196" customWidth="1"/>
    <col min="6668" max="6668" width="11.42578125" style="196"/>
    <col min="6669" max="6669" width="11.85546875" style="196" customWidth="1"/>
    <col min="6670" max="6670" width="12.140625" style="196" customWidth="1"/>
    <col min="6671" max="6671" width="11.85546875" style="196" customWidth="1"/>
    <col min="6672" max="6672" width="17.85546875" style="196" bestFit="1" customWidth="1"/>
    <col min="6673" max="6673" width="11.42578125" style="196"/>
    <col min="6674" max="6674" width="9.140625" style="196" customWidth="1"/>
    <col min="6675" max="6675" width="17.140625" style="196" customWidth="1"/>
    <col min="6676" max="6912" width="11.42578125" style="196"/>
    <col min="6913" max="6913" width="7.28515625" style="196" customWidth="1"/>
    <col min="6914" max="6914" width="5.42578125" style="196" customWidth="1"/>
    <col min="6915" max="6915" width="6.140625" style="196" customWidth="1"/>
    <col min="6916" max="6917" width="12.7109375" style="196" customWidth="1"/>
    <col min="6918" max="6918" width="10.28515625" style="196" customWidth="1"/>
    <col min="6919" max="6922" width="12.7109375" style="196" customWidth="1"/>
    <col min="6923" max="6923" width="22.28515625" style="196" customWidth="1"/>
    <col min="6924" max="6924" width="11.42578125" style="196"/>
    <col min="6925" max="6925" width="11.85546875" style="196" customWidth="1"/>
    <col min="6926" max="6926" width="12.140625" style="196" customWidth="1"/>
    <col min="6927" max="6927" width="11.85546875" style="196" customWidth="1"/>
    <col min="6928" max="6928" width="17.85546875" style="196" bestFit="1" customWidth="1"/>
    <col min="6929" max="6929" width="11.42578125" style="196"/>
    <col min="6930" max="6930" width="9.140625" style="196" customWidth="1"/>
    <col min="6931" max="6931" width="17.140625" style="196" customWidth="1"/>
    <col min="6932" max="7168" width="11.42578125" style="196"/>
    <col min="7169" max="7169" width="7.28515625" style="196" customWidth="1"/>
    <col min="7170" max="7170" width="5.42578125" style="196" customWidth="1"/>
    <col min="7171" max="7171" width="6.140625" style="196" customWidth="1"/>
    <col min="7172" max="7173" width="12.7109375" style="196" customWidth="1"/>
    <col min="7174" max="7174" width="10.28515625" style="196" customWidth="1"/>
    <col min="7175" max="7178" width="12.7109375" style="196" customWidth="1"/>
    <col min="7179" max="7179" width="22.28515625" style="196" customWidth="1"/>
    <col min="7180" max="7180" width="11.42578125" style="196"/>
    <col min="7181" max="7181" width="11.85546875" style="196" customWidth="1"/>
    <col min="7182" max="7182" width="12.140625" style="196" customWidth="1"/>
    <col min="7183" max="7183" width="11.85546875" style="196" customWidth="1"/>
    <col min="7184" max="7184" width="17.85546875" style="196" bestFit="1" customWidth="1"/>
    <col min="7185" max="7185" width="11.42578125" style="196"/>
    <col min="7186" max="7186" width="9.140625" style="196" customWidth="1"/>
    <col min="7187" max="7187" width="17.140625" style="196" customWidth="1"/>
    <col min="7188" max="7424" width="11.42578125" style="196"/>
    <col min="7425" max="7425" width="7.28515625" style="196" customWidth="1"/>
    <col min="7426" max="7426" width="5.42578125" style="196" customWidth="1"/>
    <col min="7427" max="7427" width="6.140625" style="196" customWidth="1"/>
    <col min="7428" max="7429" width="12.7109375" style="196" customWidth="1"/>
    <col min="7430" max="7430" width="10.28515625" style="196" customWidth="1"/>
    <col min="7431" max="7434" width="12.7109375" style="196" customWidth="1"/>
    <col min="7435" max="7435" width="22.28515625" style="196" customWidth="1"/>
    <col min="7436" max="7436" width="11.42578125" style="196"/>
    <col min="7437" max="7437" width="11.85546875" style="196" customWidth="1"/>
    <col min="7438" max="7438" width="12.140625" style="196" customWidth="1"/>
    <col min="7439" max="7439" width="11.85546875" style="196" customWidth="1"/>
    <col min="7440" max="7440" width="17.85546875" style="196" bestFit="1" customWidth="1"/>
    <col min="7441" max="7441" width="11.42578125" style="196"/>
    <col min="7442" max="7442" width="9.140625" style="196" customWidth="1"/>
    <col min="7443" max="7443" width="17.140625" style="196" customWidth="1"/>
    <col min="7444" max="7680" width="11.42578125" style="196"/>
    <col min="7681" max="7681" width="7.28515625" style="196" customWidth="1"/>
    <col min="7682" max="7682" width="5.42578125" style="196" customWidth="1"/>
    <col min="7683" max="7683" width="6.140625" style="196" customWidth="1"/>
    <col min="7684" max="7685" width="12.7109375" style="196" customWidth="1"/>
    <col min="7686" max="7686" width="10.28515625" style="196" customWidth="1"/>
    <col min="7687" max="7690" width="12.7109375" style="196" customWidth="1"/>
    <col min="7691" max="7691" width="22.28515625" style="196" customWidth="1"/>
    <col min="7692" max="7692" width="11.42578125" style="196"/>
    <col min="7693" max="7693" width="11.85546875" style="196" customWidth="1"/>
    <col min="7694" max="7694" width="12.140625" style="196" customWidth="1"/>
    <col min="7695" max="7695" width="11.85546875" style="196" customWidth="1"/>
    <col min="7696" max="7696" width="17.85546875" style="196" bestFit="1" customWidth="1"/>
    <col min="7697" max="7697" width="11.42578125" style="196"/>
    <col min="7698" max="7698" width="9.140625" style="196" customWidth="1"/>
    <col min="7699" max="7699" width="17.140625" style="196" customWidth="1"/>
    <col min="7700" max="7936" width="11.42578125" style="196"/>
    <col min="7937" max="7937" width="7.28515625" style="196" customWidth="1"/>
    <col min="7938" max="7938" width="5.42578125" style="196" customWidth="1"/>
    <col min="7939" max="7939" width="6.140625" style="196" customWidth="1"/>
    <col min="7940" max="7941" width="12.7109375" style="196" customWidth="1"/>
    <col min="7942" max="7942" width="10.28515625" style="196" customWidth="1"/>
    <col min="7943" max="7946" width="12.7109375" style="196" customWidth="1"/>
    <col min="7947" max="7947" width="22.28515625" style="196" customWidth="1"/>
    <col min="7948" max="7948" width="11.42578125" style="196"/>
    <col min="7949" max="7949" width="11.85546875" style="196" customWidth="1"/>
    <col min="7950" max="7950" width="12.140625" style="196" customWidth="1"/>
    <col min="7951" max="7951" width="11.85546875" style="196" customWidth="1"/>
    <col min="7952" max="7952" width="17.85546875" style="196" bestFit="1" customWidth="1"/>
    <col min="7953" max="7953" width="11.42578125" style="196"/>
    <col min="7954" max="7954" width="9.140625" style="196" customWidth="1"/>
    <col min="7955" max="7955" width="17.140625" style="196" customWidth="1"/>
    <col min="7956" max="8192" width="11.42578125" style="196"/>
    <col min="8193" max="8193" width="7.28515625" style="196" customWidth="1"/>
    <col min="8194" max="8194" width="5.42578125" style="196" customWidth="1"/>
    <col min="8195" max="8195" width="6.140625" style="196" customWidth="1"/>
    <col min="8196" max="8197" width="12.7109375" style="196" customWidth="1"/>
    <col min="8198" max="8198" width="10.28515625" style="196" customWidth="1"/>
    <col min="8199" max="8202" width="12.7109375" style="196" customWidth="1"/>
    <col min="8203" max="8203" width="22.28515625" style="196" customWidth="1"/>
    <col min="8204" max="8204" width="11.42578125" style="196"/>
    <col min="8205" max="8205" width="11.85546875" style="196" customWidth="1"/>
    <col min="8206" max="8206" width="12.140625" style="196" customWidth="1"/>
    <col min="8207" max="8207" width="11.85546875" style="196" customWidth="1"/>
    <col min="8208" max="8208" width="17.85546875" style="196" bestFit="1" customWidth="1"/>
    <col min="8209" max="8209" width="11.42578125" style="196"/>
    <col min="8210" max="8210" width="9.140625" style="196" customWidth="1"/>
    <col min="8211" max="8211" width="17.140625" style="196" customWidth="1"/>
    <col min="8212" max="8448" width="11.42578125" style="196"/>
    <col min="8449" max="8449" width="7.28515625" style="196" customWidth="1"/>
    <col min="8450" max="8450" width="5.42578125" style="196" customWidth="1"/>
    <col min="8451" max="8451" width="6.140625" style="196" customWidth="1"/>
    <col min="8452" max="8453" width="12.7109375" style="196" customWidth="1"/>
    <col min="8454" max="8454" width="10.28515625" style="196" customWidth="1"/>
    <col min="8455" max="8458" width="12.7109375" style="196" customWidth="1"/>
    <col min="8459" max="8459" width="22.28515625" style="196" customWidth="1"/>
    <col min="8460" max="8460" width="11.42578125" style="196"/>
    <col min="8461" max="8461" width="11.85546875" style="196" customWidth="1"/>
    <col min="8462" max="8462" width="12.140625" style="196" customWidth="1"/>
    <col min="8463" max="8463" width="11.85546875" style="196" customWidth="1"/>
    <col min="8464" max="8464" width="17.85546875" style="196" bestFit="1" customWidth="1"/>
    <col min="8465" max="8465" width="11.42578125" style="196"/>
    <col min="8466" max="8466" width="9.140625" style="196" customWidth="1"/>
    <col min="8467" max="8467" width="17.140625" style="196" customWidth="1"/>
    <col min="8468" max="8704" width="11.42578125" style="196"/>
    <col min="8705" max="8705" width="7.28515625" style="196" customWidth="1"/>
    <col min="8706" max="8706" width="5.42578125" style="196" customWidth="1"/>
    <col min="8707" max="8707" width="6.140625" style="196" customWidth="1"/>
    <col min="8708" max="8709" width="12.7109375" style="196" customWidth="1"/>
    <col min="8710" max="8710" width="10.28515625" style="196" customWidth="1"/>
    <col min="8711" max="8714" width="12.7109375" style="196" customWidth="1"/>
    <col min="8715" max="8715" width="22.28515625" style="196" customWidth="1"/>
    <col min="8716" max="8716" width="11.42578125" style="196"/>
    <col min="8717" max="8717" width="11.85546875" style="196" customWidth="1"/>
    <col min="8718" max="8718" width="12.140625" style="196" customWidth="1"/>
    <col min="8719" max="8719" width="11.85546875" style="196" customWidth="1"/>
    <col min="8720" max="8720" width="17.85546875" style="196" bestFit="1" customWidth="1"/>
    <col min="8721" max="8721" width="11.42578125" style="196"/>
    <col min="8722" max="8722" width="9.140625" style="196" customWidth="1"/>
    <col min="8723" max="8723" width="17.140625" style="196" customWidth="1"/>
    <col min="8724" max="8960" width="11.42578125" style="196"/>
    <col min="8961" max="8961" width="7.28515625" style="196" customWidth="1"/>
    <col min="8962" max="8962" width="5.42578125" style="196" customWidth="1"/>
    <col min="8963" max="8963" width="6.140625" style="196" customWidth="1"/>
    <col min="8964" max="8965" width="12.7109375" style="196" customWidth="1"/>
    <col min="8966" max="8966" width="10.28515625" style="196" customWidth="1"/>
    <col min="8967" max="8970" width="12.7109375" style="196" customWidth="1"/>
    <col min="8971" max="8971" width="22.28515625" style="196" customWidth="1"/>
    <col min="8972" max="8972" width="11.42578125" style="196"/>
    <col min="8973" max="8973" width="11.85546875" style="196" customWidth="1"/>
    <col min="8974" max="8974" width="12.140625" style="196" customWidth="1"/>
    <col min="8975" max="8975" width="11.85546875" style="196" customWidth="1"/>
    <col min="8976" max="8976" width="17.85546875" style="196" bestFit="1" customWidth="1"/>
    <col min="8977" max="8977" width="11.42578125" style="196"/>
    <col min="8978" max="8978" width="9.140625" style="196" customWidth="1"/>
    <col min="8979" max="8979" width="17.140625" style="196" customWidth="1"/>
    <col min="8980" max="9216" width="11.42578125" style="196"/>
    <col min="9217" max="9217" width="7.28515625" style="196" customWidth="1"/>
    <col min="9218" max="9218" width="5.42578125" style="196" customWidth="1"/>
    <col min="9219" max="9219" width="6.140625" style="196" customWidth="1"/>
    <col min="9220" max="9221" width="12.7109375" style="196" customWidth="1"/>
    <col min="9222" max="9222" width="10.28515625" style="196" customWidth="1"/>
    <col min="9223" max="9226" width="12.7109375" style="196" customWidth="1"/>
    <col min="9227" max="9227" width="22.28515625" style="196" customWidth="1"/>
    <col min="9228" max="9228" width="11.42578125" style="196"/>
    <col min="9229" max="9229" width="11.85546875" style="196" customWidth="1"/>
    <col min="9230" max="9230" width="12.140625" style="196" customWidth="1"/>
    <col min="9231" max="9231" width="11.85546875" style="196" customWidth="1"/>
    <col min="9232" max="9232" width="17.85546875" style="196" bestFit="1" customWidth="1"/>
    <col min="9233" max="9233" width="11.42578125" style="196"/>
    <col min="9234" max="9234" width="9.140625" style="196" customWidth="1"/>
    <col min="9235" max="9235" width="17.140625" style="196" customWidth="1"/>
    <col min="9236" max="9472" width="11.42578125" style="196"/>
    <col min="9473" max="9473" width="7.28515625" style="196" customWidth="1"/>
    <col min="9474" max="9474" width="5.42578125" style="196" customWidth="1"/>
    <col min="9475" max="9475" width="6.140625" style="196" customWidth="1"/>
    <col min="9476" max="9477" width="12.7109375" style="196" customWidth="1"/>
    <col min="9478" max="9478" width="10.28515625" style="196" customWidth="1"/>
    <col min="9479" max="9482" width="12.7109375" style="196" customWidth="1"/>
    <col min="9483" max="9483" width="22.28515625" style="196" customWidth="1"/>
    <col min="9484" max="9484" width="11.42578125" style="196"/>
    <col min="9485" max="9485" width="11.85546875" style="196" customWidth="1"/>
    <col min="9486" max="9486" width="12.140625" style="196" customWidth="1"/>
    <col min="9487" max="9487" width="11.85546875" style="196" customWidth="1"/>
    <col min="9488" max="9488" width="17.85546875" style="196" bestFit="1" customWidth="1"/>
    <col min="9489" max="9489" width="11.42578125" style="196"/>
    <col min="9490" max="9490" width="9.140625" style="196" customWidth="1"/>
    <col min="9491" max="9491" width="17.140625" style="196" customWidth="1"/>
    <col min="9492" max="9728" width="11.42578125" style="196"/>
    <col min="9729" max="9729" width="7.28515625" style="196" customWidth="1"/>
    <col min="9730" max="9730" width="5.42578125" style="196" customWidth="1"/>
    <col min="9731" max="9731" width="6.140625" style="196" customWidth="1"/>
    <col min="9732" max="9733" width="12.7109375" style="196" customWidth="1"/>
    <col min="9734" max="9734" width="10.28515625" style="196" customWidth="1"/>
    <col min="9735" max="9738" width="12.7109375" style="196" customWidth="1"/>
    <col min="9739" max="9739" width="22.28515625" style="196" customWidth="1"/>
    <col min="9740" max="9740" width="11.42578125" style="196"/>
    <col min="9741" max="9741" width="11.85546875" style="196" customWidth="1"/>
    <col min="9742" max="9742" width="12.140625" style="196" customWidth="1"/>
    <col min="9743" max="9743" width="11.85546875" style="196" customWidth="1"/>
    <col min="9744" max="9744" width="17.85546875" style="196" bestFit="1" customWidth="1"/>
    <col min="9745" max="9745" width="11.42578125" style="196"/>
    <col min="9746" max="9746" width="9.140625" style="196" customWidth="1"/>
    <col min="9747" max="9747" width="17.140625" style="196" customWidth="1"/>
    <col min="9748" max="9984" width="11.42578125" style="196"/>
    <col min="9985" max="9985" width="7.28515625" style="196" customWidth="1"/>
    <col min="9986" max="9986" width="5.42578125" style="196" customWidth="1"/>
    <col min="9987" max="9987" width="6.140625" style="196" customWidth="1"/>
    <col min="9988" max="9989" width="12.7109375" style="196" customWidth="1"/>
    <col min="9990" max="9990" width="10.28515625" style="196" customWidth="1"/>
    <col min="9991" max="9994" width="12.7109375" style="196" customWidth="1"/>
    <col min="9995" max="9995" width="22.28515625" style="196" customWidth="1"/>
    <col min="9996" max="9996" width="11.42578125" style="196"/>
    <col min="9997" max="9997" width="11.85546875" style="196" customWidth="1"/>
    <col min="9998" max="9998" width="12.140625" style="196" customWidth="1"/>
    <col min="9999" max="9999" width="11.85546875" style="196" customWidth="1"/>
    <col min="10000" max="10000" width="17.85546875" style="196" bestFit="1" customWidth="1"/>
    <col min="10001" max="10001" width="11.42578125" style="196"/>
    <col min="10002" max="10002" width="9.140625" style="196" customWidth="1"/>
    <col min="10003" max="10003" width="17.140625" style="196" customWidth="1"/>
    <col min="10004" max="10240" width="11.42578125" style="196"/>
    <col min="10241" max="10241" width="7.28515625" style="196" customWidth="1"/>
    <col min="10242" max="10242" width="5.42578125" style="196" customWidth="1"/>
    <col min="10243" max="10243" width="6.140625" style="196" customWidth="1"/>
    <col min="10244" max="10245" width="12.7109375" style="196" customWidth="1"/>
    <col min="10246" max="10246" width="10.28515625" style="196" customWidth="1"/>
    <col min="10247" max="10250" width="12.7109375" style="196" customWidth="1"/>
    <col min="10251" max="10251" width="22.28515625" style="196" customWidth="1"/>
    <col min="10252" max="10252" width="11.42578125" style="196"/>
    <col min="10253" max="10253" width="11.85546875" style="196" customWidth="1"/>
    <col min="10254" max="10254" width="12.140625" style="196" customWidth="1"/>
    <col min="10255" max="10255" width="11.85546875" style="196" customWidth="1"/>
    <col min="10256" max="10256" width="17.85546875" style="196" bestFit="1" customWidth="1"/>
    <col min="10257" max="10257" width="11.42578125" style="196"/>
    <col min="10258" max="10258" width="9.140625" style="196" customWidth="1"/>
    <col min="10259" max="10259" width="17.140625" style="196" customWidth="1"/>
    <col min="10260" max="10496" width="11.42578125" style="196"/>
    <col min="10497" max="10497" width="7.28515625" style="196" customWidth="1"/>
    <col min="10498" max="10498" width="5.42578125" style="196" customWidth="1"/>
    <col min="10499" max="10499" width="6.140625" style="196" customWidth="1"/>
    <col min="10500" max="10501" width="12.7109375" style="196" customWidth="1"/>
    <col min="10502" max="10502" width="10.28515625" style="196" customWidth="1"/>
    <col min="10503" max="10506" width="12.7109375" style="196" customWidth="1"/>
    <col min="10507" max="10507" width="22.28515625" style="196" customWidth="1"/>
    <col min="10508" max="10508" width="11.42578125" style="196"/>
    <col min="10509" max="10509" width="11.85546875" style="196" customWidth="1"/>
    <col min="10510" max="10510" width="12.140625" style="196" customWidth="1"/>
    <col min="10511" max="10511" width="11.85546875" style="196" customWidth="1"/>
    <col min="10512" max="10512" width="17.85546875" style="196" bestFit="1" customWidth="1"/>
    <col min="10513" max="10513" width="11.42578125" style="196"/>
    <col min="10514" max="10514" width="9.140625" style="196" customWidth="1"/>
    <col min="10515" max="10515" width="17.140625" style="196" customWidth="1"/>
    <col min="10516" max="10752" width="11.42578125" style="196"/>
    <col min="10753" max="10753" width="7.28515625" style="196" customWidth="1"/>
    <col min="10754" max="10754" width="5.42578125" style="196" customWidth="1"/>
    <col min="10755" max="10755" width="6.140625" style="196" customWidth="1"/>
    <col min="10756" max="10757" width="12.7109375" style="196" customWidth="1"/>
    <col min="10758" max="10758" width="10.28515625" style="196" customWidth="1"/>
    <col min="10759" max="10762" width="12.7109375" style="196" customWidth="1"/>
    <col min="10763" max="10763" width="22.28515625" style="196" customWidth="1"/>
    <col min="10764" max="10764" width="11.42578125" style="196"/>
    <col min="10765" max="10765" width="11.85546875" style="196" customWidth="1"/>
    <col min="10766" max="10766" width="12.140625" style="196" customWidth="1"/>
    <col min="10767" max="10767" width="11.85546875" style="196" customWidth="1"/>
    <col min="10768" max="10768" width="17.85546875" style="196" bestFit="1" customWidth="1"/>
    <col min="10769" max="10769" width="11.42578125" style="196"/>
    <col min="10770" max="10770" width="9.140625" style="196" customWidth="1"/>
    <col min="10771" max="10771" width="17.140625" style="196" customWidth="1"/>
    <col min="10772" max="11008" width="11.42578125" style="196"/>
    <col min="11009" max="11009" width="7.28515625" style="196" customWidth="1"/>
    <col min="11010" max="11010" width="5.42578125" style="196" customWidth="1"/>
    <col min="11011" max="11011" width="6.140625" style="196" customWidth="1"/>
    <col min="11012" max="11013" width="12.7109375" style="196" customWidth="1"/>
    <col min="11014" max="11014" width="10.28515625" style="196" customWidth="1"/>
    <col min="11015" max="11018" width="12.7109375" style="196" customWidth="1"/>
    <col min="11019" max="11019" width="22.28515625" style="196" customWidth="1"/>
    <col min="11020" max="11020" width="11.42578125" style="196"/>
    <col min="11021" max="11021" width="11.85546875" style="196" customWidth="1"/>
    <col min="11022" max="11022" width="12.140625" style="196" customWidth="1"/>
    <col min="11023" max="11023" width="11.85546875" style="196" customWidth="1"/>
    <col min="11024" max="11024" width="17.85546875" style="196" bestFit="1" customWidth="1"/>
    <col min="11025" max="11025" width="11.42578125" style="196"/>
    <col min="11026" max="11026" width="9.140625" style="196" customWidth="1"/>
    <col min="11027" max="11027" width="17.140625" style="196" customWidth="1"/>
    <col min="11028" max="11264" width="11.42578125" style="196"/>
    <col min="11265" max="11265" width="7.28515625" style="196" customWidth="1"/>
    <col min="11266" max="11266" width="5.42578125" style="196" customWidth="1"/>
    <col min="11267" max="11267" width="6.140625" style="196" customWidth="1"/>
    <col min="11268" max="11269" width="12.7109375" style="196" customWidth="1"/>
    <col min="11270" max="11270" width="10.28515625" style="196" customWidth="1"/>
    <col min="11271" max="11274" width="12.7109375" style="196" customWidth="1"/>
    <col min="11275" max="11275" width="22.28515625" style="196" customWidth="1"/>
    <col min="11276" max="11276" width="11.42578125" style="196"/>
    <col min="11277" max="11277" width="11.85546875" style="196" customWidth="1"/>
    <col min="11278" max="11278" width="12.140625" style="196" customWidth="1"/>
    <col min="11279" max="11279" width="11.85546875" style="196" customWidth="1"/>
    <col min="11280" max="11280" width="17.85546875" style="196" bestFit="1" customWidth="1"/>
    <col min="11281" max="11281" width="11.42578125" style="196"/>
    <col min="11282" max="11282" width="9.140625" style="196" customWidth="1"/>
    <col min="11283" max="11283" width="17.140625" style="196" customWidth="1"/>
    <col min="11284" max="11520" width="11.42578125" style="196"/>
    <col min="11521" max="11521" width="7.28515625" style="196" customWidth="1"/>
    <col min="11522" max="11522" width="5.42578125" style="196" customWidth="1"/>
    <col min="11523" max="11523" width="6.140625" style="196" customWidth="1"/>
    <col min="11524" max="11525" width="12.7109375" style="196" customWidth="1"/>
    <col min="11526" max="11526" width="10.28515625" style="196" customWidth="1"/>
    <col min="11527" max="11530" width="12.7109375" style="196" customWidth="1"/>
    <col min="11531" max="11531" width="22.28515625" style="196" customWidth="1"/>
    <col min="11532" max="11532" width="11.42578125" style="196"/>
    <col min="11533" max="11533" width="11.85546875" style="196" customWidth="1"/>
    <col min="11534" max="11534" width="12.140625" style="196" customWidth="1"/>
    <col min="11535" max="11535" width="11.85546875" style="196" customWidth="1"/>
    <col min="11536" max="11536" width="17.85546875" style="196" bestFit="1" customWidth="1"/>
    <col min="11537" max="11537" width="11.42578125" style="196"/>
    <col min="11538" max="11538" width="9.140625" style="196" customWidth="1"/>
    <col min="11539" max="11539" width="17.140625" style="196" customWidth="1"/>
    <col min="11540" max="11776" width="11.42578125" style="196"/>
    <col min="11777" max="11777" width="7.28515625" style="196" customWidth="1"/>
    <col min="11778" max="11778" width="5.42578125" style="196" customWidth="1"/>
    <col min="11779" max="11779" width="6.140625" style="196" customWidth="1"/>
    <col min="11780" max="11781" width="12.7109375" style="196" customWidth="1"/>
    <col min="11782" max="11782" width="10.28515625" style="196" customWidth="1"/>
    <col min="11783" max="11786" width="12.7109375" style="196" customWidth="1"/>
    <col min="11787" max="11787" width="22.28515625" style="196" customWidth="1"/>
    <col min="11788" max="11788" width="11.42578125" style="196"/>
    <col min="11789" max="11789" width="11.85546875" style="196" customWidth="1"/>
    <col min="11790" max="11790" width="12.140625" style="196" customWidth="1"/>
    <col min="11791" max="11791" width="11.85546875" style="196" customWidth="1"/>
    <col min="11792" max="11792" width="17.85546875" style="196" bestFit="1" customWidth="1"/>
    <col min="11793" max="11793" width="11.42578125" style="196"/>
    <col min="11794" max="11794" width="9.140625" style="196" customWidth="1"/>
    <col min="11795" max="11795" width="17.140625" style="196" customWidth="1"/>
    <col min="11796" max="12032" width="11.42578125" style="196"/>
    <col min="12033" max="12033" width="7.28515625" style="196" customWidth="1"/>
    <col min="12034" max="12034" width="5.42578125" style="196" customWidth="1"/>
    <col min="12035" max="12035" width="6.140625" style="196" customWidth="1"/>
    <col min="12036" max="12037" width="12.7109375" style="196" customWidth="1"/>
    <col min="12038" max="12038" width="10.28515625" style="196" customWidth="1"/>
    <col min="12039" max="12042" width="12.7109375" style="196" customWidth="1"/>
    <col min="12043" max="12043" width="22.28515625" style="196" customWidth="1"/>
    <col min="12044" max="12044" width="11.42578125" style="196"/>
    <col min="12045" max="12045" width="11.85546875" style="196" customWidth="1"/>
    <col min="12046" max="12046" width="12.140625" style="196" customWidth="1"/>
    <col min="12047" max="12047" width="11.85546875" style="196" customWidth="1"/>
    <col min="12048" max="12048" width="17.85546875" style="196" bestFit="1" customWidth="1"/>
    <col min="12049" max="12049" width="11.42578125" style="196"/>
    <col min="12050" max="12050" width="9.140625" style="196" customWidth="1"/>
    <col min="12051" max="12051" width="17.140625" style="196" customWidth="1"/>
    <col min="12052" max="12288" width="11.42578125" style="196"/>
    <col min="12289" max="12289" width="7.28515625" style="196" customWidth="1"/>
    <col min="12290" max="12290" width="5.42578125" style="196" customWidth="1"/>
    <col min="12291" max="12291" width="6.140625" style="196" customWidth="1"/>
    <col min="12292" max="12293" width="12.7109375" style="196" customWidth="1"/>
    <col min="12294" max="12294" width="10.28515625" style="196" customWidth="1"/>
    <col min="12295" max="12298" width="12.7109375" style="196" customWidth="1"/>
    <col min="12299" max="12299" width="22.28515625" style="196" customWidth="1"/>
    <col min="12300" max="12300" width="11.42578125" style="196"/>
    <col min="12301" max="12301" width="11.85546875" style="196" customWidth="1"/>
    <col min="12302" max="12302" width="12.140625" style="196" customWidth="1"/>
    <col min="12303" max="12303" width="11.85546875" style="196" customWidth="1"/>
    <col min="12304" max="12304" width="17.85546875" style="196" bestFit="1" customWidth="1"/>
    <col min="12305" max="12305" width="11.42578125" style="196"/>
    <col min="12306" max="12306" width="9.140625" style="196" customWidth="1"/>
    <col min="12307" max="12307" width="17.140625" style="196" customWidth="1"/>
    <col min="12308" max="12544" width="11.42578125" style="196"/>
    <col min="12545" max="12545" width="7.28515625" style="196" customWidth="1"/>
    <col min="12546" max="12546" width="5.42578125" style="196" customWidth="1"/>
    <col min="12547" max="12547" width="6.140625" style="196" customWidth="1"/>
    <col min="12548" max="12549" width="12.7109375" style="196" customWidth="1"/>
    <col min="12550" max="12550" width="10.28515625" style="196" customWidth="1"/>
    <col min="12551" max="12554" width="12.7109375" style="196" customWidth="1"/>
    <col min="12555" max="12555" width="22.28515625" style="196" customWidth="1"/>
    <col min="12556" max="12556" width="11.42578125" style="196"/>
    <col min="12557" max="12557" width="11.85546875" style="196" customWidth="1"/>
    <col min="12558" max="12558" width="12.140625" style="196" customWidth="1"/>
    <col min="12559" max="12559" width="11.85546875" style="196" customWidth="1"/>
    <col min="12560" max="12560" width="17.85546875" style="196" bestFit="1" customWidth="1"/>
    <col min="12561" max="12561" width="11.42578125" style="196"/>
    <col min="12562" max="12562" width="9.140625" style="196" customWidth="1"/>
    <col min="12563" max="12563" width="17.140625" style="196" customWidth="1"/>
    <col min="12564" max="12800" width="11.42578125" style="196"/>
    <col min="12801" max="12801" width="7.28515625" style="196" customWidth="1"/>
    <col min="12802" max="12802" width="5.42578125" style="196" customWidth="1"/>
    <col min="12803" max="12803" width="6.140625" style="196" customWidth="1"/>
    <col min="12804" max="12805" width="12.7109375" style="196" customWidth="1"/>
    <col min="12806" max="12806" width="10.28515625" style="196" customWidth="1"/>
    <col min="12807" max="12810" width="12.7109375" style="196" customWidth="1"/>
    <col min="12811" max="12811" width="22.28515625" style="196" customWidth="1"/>
    <col min="12812" max="12812" width="11.42578125" style="196"/>
    <col min="12813" max="12813" width="11.85546875" style="196" customWidth="1"/>
    <col min="12814" max="12814" width="12.140625" style="196" customWidth="1"/>
    <col min="12815" max="12815" width="11.85546875" style="196" customWidth="1"/>
    <col min="12816" max="12816" width="17.85546875" style="196" bestFit="1" customWidth="1"/>
    <col min="12817" max="12817" width="11.42578125" style="196"/>
    <col min="12818" max="12818" width="9.140625" style="196" customWidth="1"/>
    <col min="12819" max="12819" width="17.140625" style="196" customWidth="1"/>
    <col min="12820" max="13056" width="11.42578125" style="196"/>
    <col min="13057" max="13057" width="7.28515625" style="196" customWidth="1"/>
    <col min="13058" max="13058" width="5.42578125" style="196" customWidth="1"/>
    <col min="13059" max="13059" width="6.140625" style="196" customWidth="1"/>
    <col min="13060" max="13061" width="12.7109375" style="196" customWidth="1"/>
    <col min="13062" max="13062" width="10.28515625" style="196" customWidth="1"/>
    <col min="13063" max="13066" width="12.7109375" style="196" customWidth="1"/>
    <col min="13067" max="13067" width="22.28515625" style="196" customWidth="1"/>
    <col min="13068" max="13068" width="11.42578125" style="196"/>
    <col min="13069" max="13069" width="11.85546875" style="196" customWidth="1"/>
    <col min="13070" max="13070" width="12.140625" style="196" customWidth="1"/>
    <col min="13071" max="13071" width="11.85546875" style="196" customWidth="1"/>
    <col min="13072" max="13072" width="17.85546875" style="196" bestFit="1" customWidth="1"/>
    <col min="13073" max="13073" width="11.42578125" style="196"/>
    <col min="13074" max="13074" width="9.140625" style="196" customWidth="1"/>
    <col min="13075" max="13075" width="17.140625" style="196" customWidth="1"/>
    <col min="13076" max="13312" width="11.42578125" style="196"/>
    <col min="13313" max="13313" width="7.28515625" style="196" customWidth="1"/>
    <col min="13314" max="13314" width="5.42578125" style="196" customWidth="1"/>
    <col min="13315" max="13315" width="6.140625" style="196" customWidth="1"/>
    <col min="13316" max="13317" width="12.7109375" style="196" customWidth="1"/>
    <col min="13318" max="13318" width="10.28515625" style="196" customWidth="1"/>
    <col min="13319" max="13322" width="12.7109375" style="196" customWidth="1"/>
    <col min="13323" max="13323" width="22.28515625" style="196" customWidth="1"/>
    <col min="13324" max="13324" width="11.42578125" style="196"/>
    <col min="13325" max="13325" width="11.85546875" style="196" customWidth="1"/>
    <col min="13326" max="13326" width="12.140625" style="196" customWidth="1"/>
    <col min="13327" max="13327" width="11.85546875" style="196" customWidth="1"/>
    <col min="13328" max="13328" width="17.85546875" style="196" bestFit="1" customWidth="1"/>
    <col min="13329" max="13329" width="11.42578125" style="196"/>
    <col min="13330" max="13330" width="9.140625" style="196" customWidth="1"/>
    <col min="13331" max="13331" width="17.140625" style="196" customWidth="1"/>
    <col min="13332" max="13568" width="11.42578125" style="196"/>
    <col min="13569" max="13569" width="7.28515625" style="196" customWidth="1"/>
    <col min="13570" max="13570" width="5.42578125" style="196" customWidth="1"/>
    <col min="13571" max="13571" width="6.140625" style="196" customWidth="1"/>
    <col min="13572" max="13573" width="12.7109375" style="196" customWidth="1"/>
    <col min="13574" max="13574" width="10.28515625" style="196" customWidth="1"/>
    <col min="13575" max="13578" width="12.7109375" style="196" customWidth="1"/>
    <col min="13579" max="13579" width="22.28515625" style="196" customWidth="1"/>
    <col min="13580" max="13580" width="11.42578125" style="196"/>
    <col min="13581" max="13581" width="11.85546875" style="196" customWidth="1"/>
    <col min="13582" max="13582" width="12.140625" style="196" customWidth="1"/>
    <col min="13583" max="13583" width="11.85546875" style="196" customWidth="1"/>
    <col min="13584" max="13584" width="17.85546875" style="196" bestFit="1" customWidth="1"/>
    <col min="13585" max="13585" width="11.42578125" style="196"/>
    <col min="13586" max="13586" width="9.140625" style="196" customWidth="1"/>
    <col min="13587" max="13587" width="17.140625" style="196" customWidth="1"/>
    <col min="13588" max="13824" width="11.42578125" style="196"/>
    <col min="13825" max="13825" width="7.28515625" style="196" customWidth="1"/>
    <col min="13826" max="13826" width="5.42578125" style="196" customWidth="1"/>
    <col min="13827" max="13827" width="6.140625" style="196" customWidth="1"/>
    <col min="13828" max="13829" width="12.7109375" style="196" customWidth="1"/>
    <col min="13830" max="13830" width="10.28515625" style="196" customWidth="1"/>
    <col min="13831" max="13834" width="12.7109375" style="196" customWidth="1"/>
    <col min="13835" max="13835" width="22.28515625" style="196" customWidth="1"/>
    <col min="13836" max="13836" width="11.42578125" style="196"/>
    <col min="13837" max="13837" width="11.85546875" style="196" customWidth="1"/>
    <col min="13838" max="13838" width="12.140625" style="196" customWidth="1"/>
    <col min="13839" max="13839" width="11.85546875" style="196" customWidth="1"/>
    <col min="13840" max="13840" width="17.85546875" style="196" bestFit="1" customWidth="1"/>
    <col min="13841" max="13841" width="11.42578125" style="196"/>
    <col min="13842" max="13842" width="9.140625" style="196" customWidth="1"/>
    <col min="13843" max="13843" width="17.140625" style="196" customWidth="1"/>
    <col min="13844" max="14080" width="11.42578125" style="196"/>
    <col min="14081" max="14081" width="7.28515625" style="196" customWidth="1"/>
    <col min="14082" max="14082" width="5.42578125" style="196" customWidth="1"/>
    <col min="14083" max="14083" width="6.140625" style="196" customWidth="1"/>
    <col min="14084" max="14085" width="12.7109375" style="196" customWidth="1"/>
    <col min="14086" max="14086" width="10.28515625" style="196" customWidth="1"/>
    <col min="14087" max="14090" width="12.7109375" style="196" customWidth="1"/>
    <col min="14091" max="14091" width="22.28515625" style="196" customWidth="1"/>
    <col min="14092" max="14092" width="11.42578125" style="196"/>
    <col min="14093" max="14093" width="11.85546875" style="196" customWidth="1"/>
    <col min="14094" max="14094" width="12.140625" style="196" customWidth="1"/>
    <col min="14095" max="14095" width="11.85546875" style="196" customWidth="1"/>
    <col min="14096" max="14096" width="17.85546875" style="196" bestFit="1" customWidth="1"/>
    <col min="14097" max="14097" width="11.42578125" style="196"/>
    <col min="14098" max="14098" width="9.140625" style="196" customWidth="1"/>
    <col min="14099" max="14099" width="17.140625" style="196" customWidth="1"/>
    <col min="14100" max="14336" width="11.42578125" style="196"/>
    <col min="14337" max="14337" width="7.28515625" style="196" customWidth="1"/>
    <col min="14338" max="14338" width="5.42578125" style="196" customWidth="1"/>
    <col min="14339" max="14339" width="6.140625" style="196" customWidth="1"/>
    <col min="14340" max="14341" width="12.7109375" style="196" customWidth="1"/>
    <col min="14342" max="14342" width="10.28515625" style="196" customWidth="1"/>
    <col min="14343" max="14346" width="12.7109375" style="196" customWidth="1"/>
    <col min="14347" max="14347" width="22.28515625" style="196" customWidth="1"/>
    <col min="14348" max="14348" width="11.42578125" style="196"/>
    <col min="14349" max="14349" width="11.85546875" style="196" customWidth="1"/>
    <col min="14350" max="14350" width="12.140625" style="196" customWidth="1"/>
    <col min="14351" max="14351" width="11.85546875" style="196" customWidth="1"/>
    <col min="14352" max="14352" width="17.85546875" style="196" bestFit="1" customWidth="1"/>
    <col min="14353" max="14353" width="11.42578125" style="196"/>
    <col min="14354" max="14354" width="9.140625" style="196" customWidth="1"/>
    <col min="14355" max="14355" width="17.140625" style="196" customWidth="1"/>
    <col min="14356" max="14592" width="11.42578125" style="196"/>
    <col min="14593" max="14593" width="7.28515625" style="196" customWidth="1"/>
    <col min="14594" max="14594" width="5.42578125" style="196" customWidth="1"/>
    <col min="14595" max="14595" width="6.140625" style="196" customWidth="1"/>
    <col min="14596" max="14597" width="12.7109375" style="196" customWidth="1"/>
    <col min="14598" max="14598" width="10.28515625" style="196" customWidth="1"/>
    <col min="14599" max="14602" width="12.7109375" style="196" customWidth="1"/>
    <col min="14603" max="14603" width="22.28515625" style="196" customWidth="1"/>
    <col min="14604" max="14604" width="11.42578125" style="196"/>
    <col min="14605" max="14605" width="11.85546875" style="196" customWidth="1"/>
    <col min="14606" max="14606" width="12.140625" style="196" customWidth="1"/>
    <col min="14607" max="14607" width="11.85546875" style="196" customWidth="1"/>
    <col min="14608" max="14608" width="17.85546875" style="196" bestFit="1" customWidth="1"/>
    <col min="14609" max="14609" width="11.42578125" style="196"/>
    <col min="14610" max="14610" width="9.140625" style="196" customWidth="1"/>
    <col min="14611" max="14611" width="17.140625" style="196" customWidth="1"/>
    <col min="14612" max="14848" width="11.42578125" style="196"/>
    <col min="14849" max="14849" width="7.28515625" style="196" customWidth="1"/>
    <col min="14850" max="14850" width="5.42578125" style="196" customWidth="1"/>
    <col min="14851" max="14851" width="6.140625" style="196" customWidth="1"/>
    <col min="14852" max="14853" width="12.7109375" style="196" customWidth="1"/>
    <col min="14854" max="14854" width="10.28515625" style="196" customWidth="1"/>
    <col min="14855" max="14858" width="12.7109375" style="196" customWidth="1"/>
    <col min="14859" max="14859" width="22.28515625" style="196" customWidth="1"/>
    <col min="14860" max="14860" width="11.42578125" style="196"/>
    <col min="14861" max="14861" width="11.85546875" style="196" customWidth="1"/>
    <col min="14862" max="14862" width="12.140625" style="196" customWidth="1"/>
    <col min="14863" max="14863" width="11.85546875" style="196" customWidth="1"/>
    <col min="14864" max="14864" width="17.85546875" style="196" bestFit="1" customWidth="1"/>
    <col min="14865" max="14865" width="11.42578125" style="196"/>
    <col min="14866" max="14866" width="9.140625" style="196" customWidth="1"/>
    <col min="14867" max="14867" width="17.140625" style="196" customWidth="1"/>
    <col min="14868" max="15104" width="11.42578125" style="196"/>
    <col min="15105" max="15105" width="7.28515625" style="196" customWidth="1"/>
    <col min="15106" max="15106" width="5.42578125" style="196" customWidth="1"/>
    <col min="15107" max="15107" width="6.140625" style="196" customWidth="1"/>
    <col min="15108" max="15109" width="12.7109375" style="196" customWidth="1"/>
    <col min="15110" max="15110" width="10.28515625" style="196" customWidth="1"/>
    <col min="15111" max="15114" width="12.7109375" style="196" customWidth="1"/>
    <col min="15115" max="15115" width="22.28515625" style="196" customWidth="1"/>
    <col min="15116" max="15116" width="11.42578125" style="196"/>
    <col min="15117" max="15117" width="11.85546875" style="196" customWidth="1"/>
    <col min="15118" max="15118" width="12.140625" style="196" customWidth="1"/>
    <col min="15119" max="15119" width="11.85546875" style="196" customWidth="1"/>
    <col min="15120" max="15120" width="17.85546875" style="196" bestFit="1" customWidth="1"/>
    <col min="15121" max="15121" width="11.42578125" style="196"/>
    <col min="15122" max="15122" width="9.140625" style="196" customWidth="1"/>
    <col min="15123" max="15123" width="17.140625" style="196" customWidth="1"/>
    <col min="15124" max="15360" width="11.42578125" style="196"/>
    <col min="15361" max="15361" width="7.28515625" style="196" customWidth="1"/>
    <col min="15362" max="15362" width="5.42578125" style="196" customWidth="1"/>
    <col min="15363" max="15363" width="6.140625" style="196" customWidth="1"/>
    <col min="15364" max="15365" width="12.7109375" style="196" customWidth="1"/>
    <col min="15366" max="15366" width="10.28515625" style="196" customWidth="1"/>
    <col min="15367" max="15370" width="12.7109375" style="196" customWidth="1"/>
    <col min="15371" max="15371" width="22.28515625" style="196" customWidth="1"/>
    <col min="15372" max="15372" width="11.42578125" style="196"/>
    <col min="15373" max="15373" width="11.85546875" style="196" customWidth="1"/>
    <col min="15374" max="15374" width="12.140625" style="196" customWidth="1"/>
    <col min="15375" max="15375" width="11.85546875" style="196" customWidth="1"/>
    <col min="15376" max="15376" width="17.85546875" style="196" bestFit="1" customWidth="1"/>
    <col min="15377" max="15377" width="11.42578125" style="196"/>
    <col min="15378" max="15378" width="9.140625" style="196" customWidth="1"/>
    <col min="15379" max="15379" width="17.140625" style="196" customWidth="1"/>
    <col min="15380" max="15616" width="11.42578125" style="196"/>
    <col min="15617" max="15617" width="7.28515625" style="196" customWidth="1"/>
    <col min="15618" max="15618" width="5.42578125" style="196" customWidth="1"/>
    <col min="15619" max="15619" width="6.140625" style="196" customWidth="1"/>
    <col min="15620" max="15621" width="12.7109375" style="196" customWidth="1"/>
    <col min="15622" max="15622" width="10.28515625" style="196" customWidth="1"/>
    <col min="15623" max="15626" width="12.7109375" style="196" customWidth="1"/>
    <col min="15627" max="15627" width="22.28515625" style="196" customWidth="1"/>
    <col min="15628" max="15628" width="11.42578125" style="196"/>
    <col min="15629" max="15629" width="11.85546875" style="196" customWidth="1"/>
    <col min="15630" max="15630" width="12.140625" style="196" customWidth="1"/>
    <col min="15631" max="15631" width="11.85546875" style="196" customWidth="1"/>
    <col min="15632" max="15632" width="17.85546875" style="196" bestFit="1" customWidth="1"/>
    <col min="15633" max="15633" width="11.42578125" style="196"/>
    <col min="15634" max="15634" width="9.140625" style="196" customWidth="1"/>
    <col min="15635" max="15635" width="17.140625" style="196" customWidth="1"/>
    <col min="15636" max="15872" width="11.42578125" style="196"/>
    <col min="15873" max="15873" width="7.28515625" style="196" customWidth="1"/>
    <col min="15874" max="15874" width="5.42578125" style="196" customWidth="1"/>
    <col min="15875" max="15875" width="6.140625" style="196" customWidth="1"/>
    <col min="15876" max="15877" width="12.7109375" style="196" customWidth="1"/>
    <col min="15878" max="15878" width="10.28515625" style="196" customWidth="1"/>
    <col min="15879" max="15882" width="12.7109375" style="196" customWidth="1"/>
    <col min="15883" max="15883" width="22.28515625" style="196" customWidth="1"/>
    <col min="15884" max="15884" width="11.42578125" style="196"/>
    <col min="15885" max="15885" width="11.85546875" style="196" customWidth="1"/>
    <col min="15886" max="15886" width="12.140625" style="196" customWidth="1"/>
    <col min="15887" max="15887" width="11.85546875" style="196" customWidth="1"/>
    <col min="15888" max="15888" width="17.85546875" style="196" bestFit="1" customWidth="1"/>
    <col min="15889" max="15889" width="11.42578125" style="196"/>
    <col min="15890" max="15890" width="9.140625" style="196" customWidth="1"/>
    <col min="15891" max="15891" width="17.140625" style="196" customWidth="1"/>
    <col min="15892" max="16128" width="11.42578125" style="196"/>
    <col min="16129" max="16129" width="7.28515625" style="196" customWidth="1"/>
    <col min="16130" max="16130" width="5.42578125" style="196" customWidth="1"/>
    <col min="16131" max="16131" width="6.140625" style="196" customWidth="1"/>
    <col min="16132" max="16133" width="12.7109375" style="196" customWidth="1"/>
    <col min="16134" max="16134" width="10.28515625" style="196" customWidth="1"/>
    <col min="16135" max="16138" width="12.7109375" style="196" customWidth="1"/>
    <col min="16139" max="16139" width="22.28515625" style="196" customWidth="1"/>
    <col min="16140" max="16140" width="11.42578125" style="196"/>
    <col min="16141" max="16141" width="11.85546875" style="196" customWidth="1"/>
    <col min="16142" max="16142" width="12.140625" style="196" customWidth="1"/>
    <col min="16143" max="16143" width="11.85546875" style="196" customWidth="1"/>
    <col min="16144" max="16144" width="17.85546875" style="196" bestFit="1" customWidth="1"/>
    <col min="16145" max="16145" width="11.42578125" style="196"/>
    <col min="16146" max="16146" width="9.140625" style="196" customWidth="1"/>
    <col min="16147" max="16147" width="17.140625" style="196" customWidth="1"/>
    <col min="16148" max="16384" width="11.42578125" style="196"/>
  </cols>
  <sheetData>
    <row r="2" spans="1:19" s="193" customFormat="1" ht="38.25" customHeight="1">
      <c r="B2" s="244" t="s">
        <v>352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194"/>
      <c r="O2" s="195"/>
      <c r="P2" s="195"/>
      <c r="Q2" s="195"/>
      <c r="R2" s="195"/>
    </row>
    <row r="3" spans="1:19" ht="18" customHeight="1">
      <c r="M3" s="197"/>
      <c r="N3" s="198" t="s">
        <v>338</v>
      </c>
      <c r="O3" s="199" t="s">
        <v>353</v>
      </c>
      <c r="P3" s="199" t="s">
        <v>354</v>
      </c>
    </row>
    <row r="4" spans="1:19" ht="18" customHeight="1">
      <c r="E4" s="197"/>
      <c r="N4" s="198">
        <v>1985</v>
      </c>
      <c r="O4" s="199">
        <v>6719190</v>
      </c>
      <c r="P4" s="199">
        <v>17112166</v>
      </c>
    </row>
    <row r="5" spans="1:19" ht="18" customHeight="1">
      <c r="N5" s="200">
        <v>1986</v>
      </c>
      <c r="O5" s="199">
        <v>6546021</v>
      </c>
      <c r="P5" s="199">
        <v>18448273</v>
      </c>
    </row>
    <row r="6" spans="1:19" ht="18" customHeight="1">
      <c r="E6" s="201"/>
      <c r="N6" s="200">
        <v>1987</v>
      </c>
      <c r="O6" s="199">
        <v>7261787</v>
      </c>
      <c r="P6" s="199">
        <v>21096745</v>
      </c>
    </row>
    <row r="7" spans="1:19" ht="18" customHeight="1">
      <c r="N7" s="200">
        <v>1988</v>
      </c>
      <c r="O7" s="199">
        <v>8310833</v>
      </c>
      <c r="P7" s="199">
        <v>25131798</v>
      </c>
    </row>
    <row r="8" spans="1:19" ht="18" customHeight="1">
      <c r="N8" s="200">
        <v>1989</v>
      </c>
      <c r="O8" s="199">
        <v>9190566</v>
      </c>
      <c r="P8" s="199">
        <v>29405775</v>
      </c>
    </row>
    <row r="9" spans="1:19" ht="18" customHeight="1">
      <c r="N9" s="200">
        <v>1990</v>
      </c>
      <c r="O9" s="199">
        <v>8343388</v>
      </c>
      <c r="P9" s="199">
        <v>31065146</v>
      </c>
    </row>
    <row r="10" spans="1:19" ht="18" customHeight="1">
      <c r="A10" s="201"/>
      <c r="N10" s="200">
        <v>1991</v>
      </c>
      <c r="O10" s="199">
        <v>7924300</v>
      </c>
      <c r="P10" s="199">
        <v>31799769</v>
      </c>
    </row>
    <row r="11" spans="1:19" ht="18" customHeight="1">
      <c r="N11" s="200">
        <v>1992</v>
      </c>
      <c r="O11" s="199">
        <v>8434541</v>
      </c>
      <c r="P11" s="199">
        <v>34595616</v>
      </c>
      <c r="Q11" s="202"/>
      <c r="R11" s="202"/>
      <c r="S11" s="197"/>
    </row>
    <row r="12" spans="1:19" ht="18" customHeight="1">
      <c r="A12" s="201"/>
      <c r="N12" s="200">
        <v>1993</v>
      </c>
      <c r="O12" s="199">
        <v>7590303</v>
      </c>
      <c r="P12" s="199">
        <f>13513512+21770941</f>
        <v>35284453</v>
      </c>
    </row>
    <row r="13" spans="1:19" ht="18" customHeight="1">
      <c r="A13" s="201"/>
      <c r="N13" s="200">
        <v>1994</v>
      </c>
      <c r="O13" s="199">
        <v>7512412</v>
      </c>
      <c r="P13" s="199">
        <f>26736714+12691984</f>
        <v>39428698</v>
      </c>
    </row>
    <row r="14" spans="1:19" ht="18" customHeight="1">
      <c r="A14" s="201"/>
      <c r="N14" s="200">
        <v>1995</v>
      </c>
      <c r="O14" s="199">
        <v>7839567</v>
      </c>
      <c r="P14" s="199">
        <v>41568902</v>
      </c>
    </row>
    <row r="15" spans="1:19" ht="18" customHeight="1">
      <c r="A15" s="201"/>
      <c r="N15" s="200">
        <v>1996</v>
      </c>
      <c r="O15" s="199">
        <v>8345768</v>
      </c>
      <c r="P15" s="199">
        <v>47687055</v>
      </c>
    </row>
    <row r="16" spans="1:19" ht="18" customHeight="1">
      <c r="A16" s="201"/>
      <c r="N16" s="200">
        <v>1997</v>
      </c>
      <c r="O16" s="199">
        <v>8078393</v>
      </c>
      <c r="P16" s="199">
        <f>30144122+18547329</f>
        <v>48691451</v>
      </c>
    </row>
    <row r="17" spans="1:16" ht="18" customHeight="1">
      <c r="A17" s="201"/>
      <c r="N17" s="200">
        <v>1998</v>
      </c>
      <c r="O17" s="199">
        <v>8518547</v>
      </c>
      <c r="P17" s="199">
        <v>47459835</v>
      </c>
    </row>
    <row r="18" spans="1:16" ht="18" customHeight="1">
      <c r="A18" s="201"/>
      <c r="N18" s="200">
        <v>1999</v>
      </c>
      <c r="O18" s="199">
        <v>9422327</v>
      </c>
      <c r="P18" s="199">
        <v>50743172</v>
      </c>
    </row>
    <row r="19" spans="1:16" ht="18" customHeight="1">
      <c r="A19" s="201"/>
      <c r="N19" s="200">
        <v>2000</v>
      </c>
      <c r="O19" s="199">
        <v>9498956</v>
      </c>
      <c r="P19" s="199">
        <f>34073921+19888155</f>
        <v>53962076</v>
      </c>
    </row>
    <row r="20" spans="1:16" ht="18" customHeight="1">
      <c r="A20" s="201"/>
      <c r="N20" s="200">
        <v>2001</v>
      </c>
      <c r="O20" s="199">
        <v>11103863</v>
      </c>
      <c r="P20" s="199">
        <f>37112980+15257337</f>
        <v>52370317</v>
      </c>
    </row>
    <row r="21" spans="1:16" ht="18" customHeight="1">
      <c r="A21" s="201"/>
      <c r="N21" s="200">
        <v>2002</v>
      </c>
      <c r="O21" s="199">
        <v>11527779</v>
      </c>
      <c r="P21" s="199">
        <f>36109221+17646355</f>
        <v>53755576</v>
      </c>
    </row>
    <row r="22" spans="1:16" ht="18" customHeight="1">
      <c r="A22" s="201"/>
      <c r="N22" s="200">
        <v>2003</v>
      </c>
      <c r="O22" s="199">
        <v>12172068</v>
      </c>
      <c r="P22" s="199">
        <v>57520651</v>
      </c>
    </row>
    <row r="23" spans="1:16" ht="18" customHeight="1">
      <c r="N23" s="200">
        <v>2004</v>
      </c>
      <c r="O23" s="199">
        <v>11818565</v>
      </c>
      <c r="P23" s="199">
        <v>64390470</v>
      </c>
    </row>
    <row r="24" spans="1:16" ht="18" customHeight="1">
      <c r="N24" s="200">
        <v>2005</v>
      </c>
      <c r="O24" s="199">
        <v>11886274</v>
      </c>
      <c r="P24" s="199">
        <v>70676197</v>
      </c>
    </row>
    <row r="25" spans="1:16" ht="18" customHeight="1">
      <c r="N25" s="200">
        <v>2006</v>
      </c>
      <c r="O25" s="199">
        <v>12182785</v>
      </c>
      <c r="P25" s="199">
        <v>75039875</v>
      </c>
    </row>
    <row r="26" spans="1:16" ht="18" customHeight="1">
      <c r="N26" s="200">
        <v>2007</v>
      </c>
      <c r="O26" s="199">
        <v>12378123</v>
      </c>
      <c r="P26" s="199">
        <v>82396978</v>
      </c>
    </row>
    <row r="27" spans="1:16" ht="18" customHeight="1">
      <c r="N27" s="200">
        <v>2008</v>
      </c>
      <c r="O27" s="199">
        <v>12999350</v>
      </c>
      <c r="P27" s="199">
        <v>87291152</v>
      </c>
    </row>
    <row r="28" spans="1:16" ht="18" customHeight="1">
      <c r="N28" s="200">
        <v>2009</v>
      </c>
      <c r="O28" s="199">
        <v>11789929</v>
      </c>
      <c r="P28" s="199">
        <v>83103192</v>
      </c>
    </row>
    <row r="29" spans="1:16" ht="18" customHeight="1">
      <c r="N29" s="200">
        <v>2010</v>
      </c>
      <c r="O29" s="199">
        <v>11806559</v>
      </c>
      <c r="P29" s="199">
        <v>91380186</v>
      </c>
    </row>
    <row r="30" spans="1:16" ht="18" customHeight="1">
      <c r="N30" s="200">
        <v>2011</v>
      </c>
      <c r="O30" s="199">
        <v>12546086</v>
      </c>
      <c r="P30" s="199">
        <v>100765159</v>
      </c>
    </row>
    <row r="31" spans="1:16" ht="18" customHeight="1">
      <c r="N31" s="200">
        <v>2012</v>
      </c>
      <c r="O31" s="199">
        <v>12612197</v>
      </c>
      <c r="P31" s="199">
        <v>103462357</v>
      </c>
    </row>
    <row r="32" spans="1:16" ht="18" customHeight="1">
      <c r="N32" s="200">
        <v>2013</v>
      </c>
      <c r="O32" s="199">
        <v>13712937</v>
      </c>
      <c r="P32" s="199">
        <v>108377272</v>
      </c>
    </row>
    <row r="33" spans="14:16" ht="18" customHeight="1">
      <c r="N33" s="200">
        <v>2014</v>
      </c>
      <c r="O33" s="199">
        <v>14210007</v>
      </c>
      <c r="P33" s="199">
        <v>113183683</v>
      </c>
    </row>
    <row r="34" spans="14:16" ht="18" customHeight="1">
      <c r="N34" s="200">
        <v>2015</v>
      </c>
      <c r="O34" s="199">
        <v>14897895</v>
      </c>
      <c r="P34" s="199">
        <v>111325969</v>
      </c>
    </row>
    <row r="35" spans="14:16" ht="18" customHeight="1">
      <c r="N35" s="200">
        <v>2016</v>
      </c>
      <c r="O35" s="199">
        <v>13739586</v>
      </c>
      <c r="P35" s="199">
        <v>113761742</v>
      </c>
    </row>
    <row r="36" spans="14:16" ht="18" customHeight="1">
      <c r="N36" s="200">
        <v>2017</v>
      </c>
      <c r="O36" s="199">
        <v>14216086</v>
      </c>
      <c r="P36" s="199">
        <v>115571129</v>
      </c>
    </row>
    <row r="37" spans="14:16" ht="18" customHeight="1">
      <c r="N37" s="200">
        <v>2018</v>
      </c>
      <c r="O37" s="199">
        <v>13437055</v>
      </c>
      <c r="P37" s="199">
        <v>122808366</v>
      </c>
    </row>
    <row r="38" spans="14:16" ht="18" customHeight="1">
      <c r="N38" s="200">
        <v>2019</v>
      </c>
      <c r="O38" s="199">
        <v>11523822</v>
      </c>
      <c r="P38" s="199">
        <v>114532916</v>
      </c>
    </row>
    <row r="39" spans="14:16" ht="18" customHeight="1">
      <c r="N39" s="200">
        <v>2020</v>
      </c>
      <c r="O39" s="199">
        <v>10842108</v>
      </c>
      <c r="P39" s="199">
        <v>115802102</v>
      </c>
    </row>
    <row r="40" spans="14:16" ht="18" customHeight="1">
      <c r="N40" s="200">
        <v>2021</v>
      </c>
      <c r="O40" s="199">
        <v>11361329</v>
      </c>
      <c r="P40" s="199">
        <v>125423615</v>
      </c>
    </row>
    <row r="41" spans="14:16" ht="18" customHeight="1">
      <c r="N41" s="200">
        <v>2022</v>
      </c>
      <c r="O41" s="199">
        <v>12817370</v>
      </c>
      <c r="P41" s="199">
        <f>56219950+61349385</f>
        <v>117569335</v>
      </c>
    </row>
    <row r="42" spans="14:16" ht="18" customHeight="1">
      <c r="N42" s="200">
        <v>2023</v>
      </c>
      <c r="O42" s="199">
        <v>10661049.134999998</v>
      </c>
      <c r="P42" s="199">
        <v>108633005.90702499</v>
      </c>
    </row>
    <row r="43" spans="14:16" ht="18" customHeight="1">
      <c r="N43" s="200">
        <v>2024</v>
      </c>
      <c r="O43" s="199">
        <v>11078273.972380001</v>
      </c>
      <c r="P43" s="199">
        <v>112803390.85699001</v>
      </c>
    </row>
  </sheetData>
  <mergeCells count="1">
    <mergeCell ref="B2:M2"/>
  </mergeCells>
  <printOptions gridLinesSet="0"/>
  <pageMargins left="0.78740157480314965" right="0.39370078740157483" top="0.78740157480314965" bottom="0.78740157480314965" header="0" footer="0"/>
  <pageSetup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zoomScale="90" zoomScaleNormal="90" workbookViewId="0">
      <selection activeCell="N28" sqref="N28"/>
    </sheetView>
  </sheetViews>
  <sheetFormatPr baseColWidth="10" defaultColWidth="10.85546875" defaultRowHeight="14.25"/>
  <cols>
    <col min="1" max="1" width="12" style="120" customWidth="1"/>
    <col min="2" max="2" width="11.28515625" style="121" customWidth="1"/>
    <col min="3" max="16384" width="10.85546875" style="122"/>
  </cols>
  <sheetData>
    <row r="2" spans="1:12" ht="33.75" customHeight="1">
      <c r="B2" s="221" t="s">
        <v>339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4" spans="1:12">
      <c r="A4" s="120">
        <v>1980</v>
      </c>
      <c r="B4" s="121">
        <v>5318151</v>
      </c>
    </row>
    <row r="5" spans="1:12">
      <c r="A5" s="120">
        <v>1981</v>
      </c>
      <c r="B5" s="121">
        <v>5815639</v>
      </c>
    </row>
    <row r="6" spans="1:12">
      <c r="A6" s="120">
        <v>1982</v>
      </c>
      <c r="B6" s="121">
        <v>5613142</v>
      </c>
    </row>
    <row r="7" spans="1:12">
      <c r="A7" s="120">
        <v>1983</v>
      </c>
      <c r="B7" s="121">
        <v>6004492</v>
      </c>
    </row>
    <row r="8" spans="1:12">
      <c r="A8" s="120">
        <v>1984</v>
      </c>
      <c r="B8" s="121">
        <v>7002390</v>
      </c>
    </row>
    <row r="9" spans="1:12">
      <c r="A9" s="120">
        <v>1985</v>
      </c>
      <c r="B9" s="121">
        <v>6719190</v>
      </c>
    </row>
    <row r="10" spans="1:12">
      <c r="A10" s="120">
        <v>1986</v>
      </c>
      <c r="B10" s="121">
        <v>6546021</v>
      </c>
    </row>
    <row r="11" spans="1:12">
      <c r="A11" s="120">
        <v>1987</v>
      </c>
      <c r="B11" s="121">
        <v>7261787</v>
      </c>
    </row>
    <row r="12" spans="1:12">
      <c r="A12" s="120">
        <v>1988</v>
      </c>
      <c r="B12" s="121">
        <v>8310833</v>
      </c>
    </row>
    <row r="13" spans="1:12">
      <c r="A13" s="120">
        <v>1989</v>
      </c>
      <c r="B13" s="121">
        <v>9190566</v>
      </c>
    </row>
    <row r="14" spans="1:12">
      <c r="A14" s="120">
        <v>1990</v>
      </c>
      <c r="B14" s="121">
        <v>8343338</v>
      </c>
    </row>
    <row r="15" spans="1:12">
      <c r="A15" s="120">
        <v>1991</v>
      </c>
      <c r="B15" s="121">
        <v>7924300</v>
      </c>
    </row>
    <row r="16" spans="1:12">
      <c r="A16" s="120">
        <v>1992</v>
      </c>
      <c r="B16" s="121">
        <v>8434541</v>
      </c>
    </row>
    <row r="17" spans="1:2">
      <c r="A17" s="120">
        <v>1993</v>
      </c>
      <c r="B17" s="121">
        <v>7590303</v>
      </c>
    </row>
    <row r="18" spans="1:2">
      <c r="A18" s="120">
        <v>1994</v>
      </c>
      <c r="B18" s="121">
        <v>7512412</v>
      </c>
    </row>
    <row r="19" spans="1:2">
      <c r="A19" s="120">
        <v>1995</v>
      </c>
      <c r="B19" s="121">
        <v>7839567</v>
      </c>
    </row>
    <row r="20" spans="1:2">
      <c r="A20" s="120">
        <v>1996</v>
      </c>
      <c r="B20" s="121">
        <v>8345768</v>
      </c>
    </row>
    <row r="21" spans="1:2">
      <c r="A21" s="120">
        <v>1997</v>
      </c>
      <c r="B21" s="121">
        <v>8078393</v>
      </c>
    </row>
    <row r="22" spans="1:2">
      <c r="A22" s="120">
        <v>1998</v>
      </c>
      <c r="B22" s="121">
        <v>8518547</v>
      </c>
    </row>
    <row r="23" spans="1:2">
      <c r="A23" s="120">
        <v>1999</v>
      </c>
      <c r="B23" s="121">
        <v>9422327</v>
      </c>
    </row>
    <row r="24" spans="1:2">
      <c r="A24" s="120">
        <v>2000</v>
      </c>
      <c r="B24" s="121">
        <v>9498956</v>
      </c>
    </row>
    <row r="25" spans="1:2">
      <c r="A25" s="120">
        <v>2001</v>
      </c>
      <c r="B25" s="121">
        <v>11103863</v>
      </c>
    </row>
    <row r="26" spans="1:2">
      <c r="A26" s="120">
        <v>2002</v>
      </c>
      <c r="B26" s="121">
        <v>11527779</v>
      </c>
    </row>
    <row r="27" spans="1:2">
      <c r="A27" s="120">
        <v>2003</v>
      </c>
      <c r="B27" s="121">
        <v>12172068</v>
      </c>
    </row>
    <row r="28" spans="1:2">
      <c r="A28" s="120">
        <v>2004</v>
      </c>
      <c r="B28" s="121">
        <v>11818565</v>
      </c>
    </row>
    <row r="29" spans="1:2">
      <c r="A29" s="120">
        <v>2005</v>
      </c>
      <c r="B29" s="121">
        <v>11886274</v>
      </c>
    </row>
    <row r="30" spans="1:2">
      <c r="A30" s="120">
        <v>2006</v>
      </c>
      <c r="B30" s="121">
        <v>12182785</v>
      </c>
    </row>
    <row r="31" spans="1:2">
      <c r="A31" s="120">
        <v>2007</v>
      </c>
      <c r="B31" s="121">
        <v>12378123</v>
      </c>
    </row>
    <row r="32" spans="1:2">
      <c r="A32" s="120">
        <v>2008</v>
      </c>
      <c r="B32" s="121">
        <v>12999350</v>
      </c>
    </row>
    <row r="33" spans="1:2">
      <c r="A33" s="120">
        <v>2009</v>
      </c>
      <c r="B33" s="121">
        <v>11789929</v>
      </c>
    </row>
    <row r="34" spans="1:2">
      <c r="A34" s="120">
        <v>2010</v>
      </c>
      <c r="B34" s="121">
        <v>11806559</v>
      </c>
    </row>
    <row r="35" spans="1:2">
      <c r="A35" s="120">
        <v>2011</v>
      </c>
      <c r="B35" s="121">
        <v>12546086</v>
      </c>
    </row>
    <row r="36" spans="1:2">
      <c r="A36" s="120">
        <v>2012</v>
      </c>
      <c r="B36" s="121">
        <v>12612197</v>
      </c>
    </row>
    <row r="37" spans="1:2">
      <c r="A37" s="120">
        <v>2013</v>
      </c>
      <c r="B37" s="121">
        <v>13712937</v>
      </c>
    </row>
    <row r="38" spans="1:2">
      <c r="A38" s="120">
        <v>2014</v>
      </c>
      <c r="B38" s="121">
        <v>14210007</v>
      </c>
    </row>
    <row r="39" spans="1:2">
      <c r="A39" s="120">
        <v>2015</v>
      </c>
      <c r="B39" s="121">
        <v>14897895</v>
      </c>
    </row>
    <row r="40" spans="1:2">
      <c r="A40" s="120">
        <v>2016</v>
      </c>
      <c r="B40" s="121">
        <v>13739586</v>
      </c>
    </row>
    <row r="41" spans="1:2">
      <c r="A41" s="120">
        <v>2017</v>
      </c>
      <c r="B41" s="121">
        <v>14216086</v>
      </c>
    </row>
    <row r="42" spans="1:2">
      <c r="A42" s="120">
        <v>2018</v>
      </c>
      <c r="B42" s="121">
        <v>13437055</v>
      </c>
    </row>
    <row r="43" spans="1:2">
      <c r="A43" s="120">
        <v>2019</v>
      </c>
      <c r="B43" s="121">
        <v>11523822</v>
      </c>
    </row>
    <row r="44" spans="1:2">
      <c r="A44" s="120">
        <v>2020</v>
      </c>
      <c r="B44" s="121">
        <v>10842108</v>
      </c>
    </row>
    <row r="45" spans="1:2">
      <c r="A45" s="120">
        <v>2021</v>
      </c>
      <c r="B45" s="121">
        <v>11361329</v>
      </c>
    </row>
    <row r="46" spans="1:2">
      <c r="A46" s="120">
        <v>2022</v>
      </c>
      <c r="B46" s="121">
        <v>12817370</v>
      </c>
    </row>
    <row r="47" spans="1:2">
      <c r="A47" s="120">
        <v>2023</v>
      </c>
      <c r="B47" s="121">
        <v>10661049.135</v>
      </c>
    </row>
    <row r="48" spans="1:2">
      <c r="A48" s="120">
        <v>2024</v>
      </c>
      <c r="B48" s="121">
        <v>12641323</v>
      </c>
    </row>
  </sheetData>
  <mergeCells count="1">
    <mergeCell ref="B2:L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9"/>
  <sheetViews>
    <sheetView showGridLines="0" zoomScale="110" zoomScaleNormal="110" workbookViewId="0">
      <selection activeCell="B4" sqref="B4"/>
    </sheetView>
  </sheetViews>
  <sheetFormatPr baseColWidth="10" defaultRowHeight="16.5" customHeight="1"/>
  <cols>
    <col min="1" max="1" width="11.42578125" style="203"/>
    <col min="2" max="2" width="7.28515625" style="203" customWidth="1"/>
    <col min="3" max="8" width="12" style="203" customWidth="1"/>
    <col min="9" max="9" width="18.140625" style="203" customWidth="1"/>
    <col min="10" max="10" width="27.7109375" style="205" customWidth="1"/>
    <col min="11" max="11" width="11.42578125" style="203"/>
    <col min="12" max="12" width="11.42578125" style="206"/>
    <col min="13" max="13" width="15.140625" style="206" bestFit="1" customWidth="1"/>
    <col min="14" max="257" width="11.42578125" style="203"/>
    <col min="258" max="258" width="7.28515625" style="203" customWidth="1"/>
    <col min="259" max="264" width="12" style="203" customWidth="1"/>
    <col min="265" max="265" width="18.140625" style="203" customWidth="1"/>
    <col min="266" max="266" width="27.7109375" style="203" customWidth="1"/>
    <col min="267" max="268" width="11.42578125" style="203"/>
    <col min="269" max="269" width="15.140625" style="203" bestFit="1" customWidth="1"/>
    <col min="270" max="513" width="11.42578125" style="203"/>
    <col min="514" max="514" width="7.28515625" style="203" customWidth="1"/>
    <col min="515" max="520" width="12" style="203" customWidth="1"/>
    <col min="521" max="521" width="18.140625" style="203" customWidth="1"/>
    <col min="522" max="522" width="27.7109375" style="203" customWidth="1"/>
    <col min="523" max="524" width="11.42578125" style="203"/>
    <col min="525" max="525" width="15.140625" style="203" bestFit="1" customWidth="1"/>
    <col min="526" max="769" width="11.42578125" style="203"/>
    <col min="770" max="770" width="7.28515625" style="203" customWidth="1"/>
    <col min="771" max="776" width="12" style="203" customWidth="1"/>
    <col min="777" max="777" width="18.140625" style="203" customWidth="1"/>
    <col min="778" max="778" width="27.7109375" style="203" customWidth="1"/>
    <col min="779" max="780" width="11.42578125" style="203"/>
    <col min="781" max="781" width="15.140625" style="203" bestFit="1" customWidth="1"/>
    <col min="782" max="1025" width="11.42578125" style="203"/>
    <col min="1026" max="1026" width="7.28515625" style="203" customWidth="1"/>
    <col min="1027" max="1032" width="12" style="203" customWidth="1"/>
    <col min="1033" max="1033" width="18.140625" style="203" customWidth="1"/>
    <col min="1034" max="1034" width="27.7109375" style="203" customWidth="1"/>
    <col min="1035" max="1036" width="11.42578125" style="203"/>
    <col min="1037" max="1037" width="15.140625" style="203" bestFit="1" customWidth="1"/>
    <col min="1038" max="1281" width="11.42578125" style="203"/>
    <col min="1282" max="1282" width="7.28515625" style="203" customWidth="1"/>
    <col min="1283" max="1288" width="12" style="203" customWidth="1"/>
    <col min="1289" max="1289" width="18.140625" style="203" customWidth="1"/>
    <col min="1290" max="1290" width="27.7109375" style="203" customWidth="1"/>
    <col min="1291" max="1292" width="11.42578125" style="203"/>
    <col min="1293" max="1293" width="15.140625" style="203" bestFit="1" customWidth="1"/>
    <col min="1294" max="1537" width="11.42578125" style="203"/>
    <col min="1538" max="1538" width="7.28515625" style="203" customWidth="1"/>
    <col min="1539" max="1544" width="12" style="203" customWidth="1"/>
    <col min="1545" max="1545" width="18.140625" style="203" customWidth="1"/>
    <col min="1546" max="1546" width="27.7109375" style="203" customWidth="1"/>
    <col min="1547" max="1548" width="11.42578125" style="203"/>
    <col min="1549" max="1549" width="15.140625" style="203" bestFit="1" customWidth="1"/>
    <col min="1550" max="1793" width="11.42578125" style="203"/>
    <col min="1794" max="1794" width="7.28515625" style="203" customWidth="1"/>
    <col min="1795" max="1800" width="12" style="203" customWidth="1"/>
    <col min="1801" max="1801" width="18.140625" style="203" customWidth="1"/>
    <col min="1802" max="1802" width="27.7109375" style="203" customWidth="1"/>
    <col min="1803" max="1804" width="11.42578125" style="203"/>
    <col min="1805" max="1805" width="15.140625" style="203" bestFit="1" customWidth="1"/>
    <col min="1806" max="2049" width="11.42578125" style="203"/>
    <col min="2050" max="2050" width="7.28515625" style="203" customWidth="1"/>
    <col min="2051" max="2056" width="12" style="203" customWidth="1"/>
    <col min="2057" max="2057" width="18.140625" style="203" customWidth="1"/>
    <col min="2058" max="2058" width="27.7109375" style="203" customWidth="1"/>
    <col min="2059" max="2060" width="11.42578125" style="203"/>
    <col min="2061" max="2061" width="15.140625" style="203" bestFit="1" customWidth="1"/>
    <col min="2062" max="2305" width="11.42578125" style="203"/>
    <col min="2306" max="2306" width="7.28515625" style="203" customWidth="1"/>
    <col min="2307" max="2312" width="12" style="203" customWidth="1"/>
    <col min="2313" max="2313" width="18.140625" style="203" customWidth="1"/>
    <col min="2314" max="2314" width="27.7109375" style="203" customWidth="1"/>
    <col min="2315" max="2316" width="11.42578125" style="203"/>
    <col min="2317" max="2317" width="15.140625" style="203" bestFit="1" customWidth="1"/>
    <col min="2318" max="2561" width="11.42578125" style="203"/>
    <col min="2562" max="2562" width="7.28515625" style="203" customWidth="1"/>
    <col min="2563" max="2568" width="12" style="203" customWidth="1"/>
    <col min="2569" max="2569" width="18.140625" style="203" customWidth="1"/>
    <col min="2570" max="2570" width="27.7109375" style="203" customWidth="1"/>
    <col min="2571" max="2572" width="11.42578125" style="203"/>
    <col min="2573" max="2573" width="15.140625" style="203" bestFit="1" customWidth="1"/>
    <col min="2574" max="2817" width="11.42578125" style="203"/>
    <col min="2818" max="2818" width="7.28515625" style="203" customWidth="1"/>
    <col min="2819" max="2824" width="12" style="203" customWidth="1"/>
    <col min="2825" max="2825" width="18.140625" style="203" customWidth="1"/>
    <col min="2826" max="2826" width="27.7109375" style="203" customWidth="1"/>
    <col min="2827" max="2828" width="11.42578125" style="203"/>
    <col min="2829" max="2829" width="15.140625" style="203" bestFit="1" customWidth="1"/>
    <col min="2830" max="3073" width="11.42578125" style="203"/>
    <col min="3074" max="3074" width="7.28515625" style="203" customWidth="1"/>
    <col min="3075" max="3080" width="12" style="203" customWidth="1"/>
    <col min="3081" max="3081" width="18.140625" style="203" customWidth="1"/>
    <col min="3082" max="3082" width="27.7109375" style="203" customWidth="1"/>
    <col min="3083" max="3084" width="11.42578125" style="203"/>
    <col min="3085" max="3085" width="15.140625" style="203" bestFit="1" customWidth="1"/>
    <col min="3086" max="3329" width="11.42578125" style="203"/>
    <col min="3330" max="3330" width="7.28515625" style="203" customWidth="1"/>
    <col min="3331" max="3336" width="12" style="203" customWidth="1"/>
    <col min="3337" max="3337" width="18.140625" style="203" customWidth="1"/>
    <col min="3338" max="3338" width="27.7109375" style="203" customWidth="1"/>
    <col min="3339" max="3340" width="11.42578125" style="203"/>
    <col min="3341" max="3341" width="15.140625" style="203" bestFit="1" customWidth="1"/>
    <col min="3342" max="3585" width="11.42578125" style="203"/>
    <col min="3586" max="3586" width="7.28515625" style="203" customWidth="1"/>
    <col min="3587" max="3592" width="12" style="203" customWidth="1"/>
    <col min="3593" max="3593" width="18.140625" style="203" customWidth="1"/>
    <col min="3594" max="3594" width="27.7109375" style="203" customWidth="1"/>
    <col min="3595" max="3596" width="11.42578125" style="203"/>
    <col min="3597" max="3597" width="15.140625" style="203" bestFit="1" customWidth="1"/>
    <col min="3598" max="3841" width="11.42578125" style="203"/>
    <col min="3842" max="3842" width="7.28515625" style="203" customWidth="1"/>
    <col min="3843" max="3848" width="12" style="203" customWidth="1"/>
    <col min="3849" max="3849" width="18.140625" style="203" customWidth="1"/>
    <col min="3850" max="3850" width="27.7109375" style="203" customWidth="1"/>
    <col min="3851" max="3852" width="11.42578125" style="203"/>
    <col min="3853" max="3853" width="15.140625" style="203" bestFit="1" customWidth="1"/>
    <col min="3854" max="4097" width="11.42578125" style="203"/>
    <col min="4098" max="4098" width="7.28515625" style="203" customWidth="1"/>
    <col min="4099" max="4104" width="12" style="203" customWidth="1"/>
    <col min="4105" max="4105" width="18.140625" style="203" customWidth="1"/>
    <col min="4106" max="4106" width="27.7109375" style="203" customWidth="1"/>
    <col min="4107" max="4108" width="11.42578125" style="203"/>
    <col min="4109" max="4109" width="15.140625" style="203" bestFit="1" customWidth="1"/>
    <col min="4110" max="4353" width="11.42578125" style="203"/>
    <col min="4354" max="4354" width="7.28515625" style="203" customWidth="1"/>
    <col min="4355" max="4360" width="12" style="203" customWidth="1"/>
    <col min="4361" max="4361" width="18.140625" style="203" customWidth="1"/>
    <col min="4362" max="4362" width="27.7109375" style="203" customWidth="1"/>
    <col min="4363" max="4364" width="11.42578125" style="203"/>
    <col min="4365" max="4365" width="15.140625" style="203" bestFit="1" customWidth="1"/>
    <col min="4366" max="4609" width="11.42578125" style="203"/>
    <col min="4610" max="4610" width="7.28515625" style="203" customWidth="1"/>
    <col min="4611" max="4616" width="12" style="203" customWidth="1"/>
    <col min="4617" max="4617" width="18.140625" style="203" customWidth="1"/>
    <col min="4618" max="4618" width="27.7109375" style="203" customWidth="1"/>
    <col min="4619" max="4620" width="11.42578125" style="203"/>
    <col min="4621" max="4621" width="15.140625" style="203" bestFit="1" customWidth="1"/>
    <col min="4622" max="4865" width="11.42578125" style="203"/>
    <col min="4866" max="4866" width="7.28515625" style="203" customWidth="1"/>
    <col min="4867" max="4872" width="12" style="203" customWidth="1"/>
    <col min="4873" max="4873" width="18.140625" style="203" customWidth="1"/>
    <col min="4874" max="4874" width="27.7109375" style="203" customWidth="1"/>
    <col min="4875" max="4876" width="11.42578125" style="203"/>
    <col min="4877" max="4877" width="15.140625" style="203" bestFit="1" customWidth="1"/>
    <col min="4878" max="5121" width="11.42578125" style="203"/>
    <col min="5122" max="5122" width="7.28515625" style="203" customWidth="1"/>
    <col min="5123" max="5128" width="12" style="203" customWidth="1"/>
    <col min="5129" max="5129" width="18.140625" style="203" customWidth="1"/>
    <col min="5130" max="5130" width="27.7109375" style="203" customWidth="1"/>
    <col min="5131" max="5132" width="11.42578125" style="203"/>
    <col min="5133" max="5133" width="15.140625" style="203" bestFit="1" customWidth="1"/>
    <col min="5134" max="5377" width="11.42578125" style="203"/>
    <col min="5378" max="5378" width="7.28515625" style="203" customWidth="1"/>
    <col min="5379" max="5384" width="12" style="203" customWidth="1"/>
    <col min="5385" max="5385" width="18.140625" style="203" customWidth="1"/>
    <col min="5386" max="5386" width="27.7109375" style="203" customWidth="1"/>
    <col min="5387" max="5388" width="11.42578125" style="203"/>
    <col min="5389" max="5389" width="15.140625" style="203" bestFit="1" customWidth="1"/>
    <col min="5390" max="5633" width="11.42578125" style="203"/>
    <col min="5634" max="5634" width="7.28515625" style="203" customWidth="1"/>
    <col min="5635" max="5640" width="12" style="203" customWidth="1"/>
    <col min="5641" max="5641" width="18.140625" style="203" customWidth="1"/>
    <col min="5642" max="5642" width="27.7109375" style="203" customWidth="1"/>
    <col min="5643" max="5644" width="11.42578125" style="203"/>
    <col min="5645" max="5645" width="15.140625" style="203" bestFit="1" customWidth="1"/>
    <col min="5646" max="5889" width="11.42578125" style="203"/>
    <col min="5890" max="5890" width="7.28515625" style="203" customWidth="1"/>
    <col min="5891" max="5896" width="12" style="203" customWidth="1"/>
    <col min="5897" max="5897" width="18.140625" style="203" customWidth="1"/>
    <col min="5898" max="5898" width="27.7109375" style="203" customWidth="1"/>
    <col min="5899" max="5900" width="11.42578125" style="203"/>
    <col min="5901" max="5901" width="15.140625" style="203" bestFit="1" customWidth="1"/>
    <col min="5902" max="6145" width="11.42578125" style="203"/>
    <col min="6146" max="6146" width="7.28515625" style="203" customWidth="1"/>
    <col min="6147" max="6152" width="12" style="203" customWidth="1"/>
    <col min="6153" max="6153" width="18.140625" style="203" customWidth="1"/>
    <col min="6154" max="6154" width="27.7109375" style="203" customWidth="1"/>
    <col min="6155" max="6156" width="11.42578125" style="203"/>
    <col min="6157" max="6157" width="15.140625" style="203" bestFit="1" customWidth="1"/>
    <col min="6158" max="6401" width="11.42578125" style="203"/>
    <col min="6402" max="6402" width="7.28515625" style="203" customWidth="1"/>
    <col min="6403" max="6408" width="12" style="203" customWidth="1"/>
    <col min="6409" max="6409" width="18.140625" style="203" customWidth="1"/>
    <col min="6410" max="6410" width="27.7109375" style="203" customWidth="1"/>
    <col min="6411" max="6412" width="11.42578125" style="203"/>
    <col min="6413" max="6413" width="15.140625" style="203" bestFit="1" customWidth="1"/>
    <col min="6414" max="6657" width="11.42578125" style="203"/>
    <col min="6658" max="6658" width="7.28515625" style="203" customWidth="1"/>
    <col min="6659" max="6664" width="12" style="203" customWidth="1"/>
    <col min="6665" max="6665" width="18.140625" style="203" customWidth="1"/>
    <col min="6666" max="6666" width="27.7109375" style="203" customWidth="1"/>
    <col min="6667" max="6668" width="11.42578125" style="203"/>
    <col min="6669" max="6669" width="15.140625" style="203" bestFit="1" customWidth="1"/>
    <col min="6670" max="6913" width="11.42578125" style="203"/>
    <col min="6914" max="6914" width="7.28515625" style="203" customWidth="1"/>
    <col min="6915" max="6920" width="12" style="203" customWidth="1"/>
    <col min="6921" max="6921" width="18.140625" style="203" customWidth="1"/>
    <col min="6922" max="6922" width="27.7109375" style="203" customWidth="1"/>
    <col min="6923" max="6924" width="11.42578125" style="203"/>
    <col min="6925" max="6925" width="15.140625" style="203" bestFit="1" customWidth="1"/>
    <col min="6926" max="7169" width="11.42578125" style="203"/>
    <col min="7170" max="7170" width="7.28515625" style="203" customWidth="1"/>
    <col min="7171" max="7176" width="12" style="203" customWidth="1"/>
    <col min="7177" max="7177" width="18.140625" style="203" customWidth="1"/>
    <col min="7178" max="7178" width="27.7109375" style="203" customWidth="1"/>
    <col min="7179" max="7180" width="11.42578125" style="203"/>
    <col min="7181" max="7181" width="15.140625" style="203" bestFit="1" customWidth="1"/>
    <col min="7182" max="7425" width="11.42578125" style="203"/>
    <col min="7426" max="7426" width="7.28515625" style="203" customWidth="1"/>
    <col min="7427" max="7432" width="12" style="203" customWidth="1"/>
    <col min="7433" max="7433" width="18.140625" style="203" customWidth="1"/>
    <col min="7434" max="7434" width="27.7109375" style="203" customWidth="1"/>
    <col min="7435" max="7436" width="11.42578125" style="203"/>
    <col min="7437" max="7437" width="15.140625" style="203" bestFit="1" customWidth="1"/>
    <col min="7438" max="7681" width="11.42578125" style="203"/>
    <col min="7682" max="7682" width="7.28515625" style="203" customWidth="1"/>
    <col min="7683" max="7688" width="12" style="203" customWidth="1"/>
    <col min="7689" max="7689" width="18.140625" style="203" customWidth="1"/>
    <col min="7690" max="7690" width="27.7109375" style="203" customWidth="1"/>
    <col min="7691" max="7692" width="11.42578125" style="203"/>
    <col min="7693" max="7693" width="15.140625" style="203" bestFit="1" customWidth="1"/>
    <col min="7694" max="7937" width="11.42578125" style="203"/>
    <col min="7938" max="7938" width="7.28515625" style="203" customWidth="1"/>
    <col min="7939" max="7944" width="12" style="203" customWidth="1"/>
    <col min="7945" max="7945" width="18.140625" style="203" customWidth="1"/>
    <col min="7946" max="7946" width="27.7109375" style="203" customWidth="1"/>
    <col min="7947" max="7948" width="11.42578125" style="203"/>
    <col min="7949" max="7949" width="15.140625" style="203" bestFit="1" customWidth="1"/>
    <col min="7950" max="8193" width="11.42578125" style="203"/>
    <col min="8194" max="8194" width="7.28515625" style="203" customWidth="1"/>
    <col min="8195" max="8200" width="12" style="203" customWidth="1"/>
    <col min="8201" max="8201" width="18.140625" style="203" customWidth="1"/>
    <col min="8202" max="8202" width="27.7109375" style="203" customWidth="1"/>
    <col min="8203" max="8204" width="11.42578125" style="203"/>
    <col min="8205" max="8205" width="15.140625" style="203" bestFit="1" customWidth="1"/>
    <col min="8206" max="8449" width="11.42578125" style="203"/>
    <col min="8450" max="8450" width="7.28515625" style="203" customWidth="1"/>
    <col min="8451" max="8456" width="12" style="203" customWidth="1"/>
    <col min="8457" max="8457" width="18.140625" style="203" customWidth="1"/>
    <col min="8458" max="8458" width="27.7109375" style="203" customWidth="1"/>
    <col min="8459" max="8460" width="11.42578125" style="203"/>
    <col min="8461" max="8461" width="15.140625" style="203" bestFit="1" customWidth="1"/>
    <col min="8462" max="8705" width="11.42578125" style="203"/>
    <col min="8706" max="8706" width="7.28515625" style="203" customWidth="1"/>
    <col min="8707" max="8712" width="12" style="203" customWidth="1"/>
    <col min="8713" max="8713" width="18.140625" style="203" customWidth="1"/>
    <col min="8714" max="8714" width="27.7109375" style="203" customWidth="1"/>
    <col min="8715" max="8716" width="11.42578125" style="203"/>
    <col min="8717" max="8717" width="15.140625" style="203" bestFit="1" customWidth="1"/>
    <col min="8718" max="8961" width="11.42578125" style="203"/>
    <col min="8962" max="8962" width="7.28515625" style="203" customWidth="1"/>
    <col min="8963" max="8968" width="12" style="203" customWidth="1"/>
    <col min="8969" max="8969" width="18.140625" style="203" customWidth="1"/>
    <col min="8970" max="8970" width="27.7109375" style="203" customWidth="1"/>
    <col min="8971" max="8972" width="11.42578125" style="203"/>
    <col min="8973" max="8973" width="15.140625" style="203" bestFit="1" customWidth="1"/>
    <col min="8974" max="9217" width="11.42578125" style="203"/>
    <col min="9218" max="9218" width="7.28515625" style="203" customWidth="1"/>
    <col min="9219" max="9224" width="12" style="203" customWidth="1"/>
    <col min="9225" max="9225" width="18.140625" style="203" customWidth="1"/>
    <col min="9226" max="9226" width="27.7109375" style="203" customWidth="1"/>
    <col min="9227" max="9228" width="11.42578125" style="203"/>
    <col min="9229" max="9229" width="15.140625" style="203" bestFit="1" customWidth="1"/>
    <col min="9230" max="9473" width="11.42578125" style="203"/>
    <col min="9474" max="9474" width="7.28515625" style="203" customWidth="1"/>
    <col min="9475" max="9480" width="12" style="203" customWidth="1"/>
    <col min="9481" max="9481" width="18.140625" style="203" customWidth="1"/>
    <col min="9482" max="9482" width="27.7109375" style="203" customWidth="1"/>
    <col min="9483" max="9484" width="11.42578125" style="203"/>
    <col min="9485" max="9485" width="15.140625" style="203" bestFit="1" customWidth="1"/>
    <col min="9486" max="9729" width="11.42578125" style="203"/>
    <col min="9730" max="9730" width="7.28515625" style="203" customWidth="1"/>
    <col min="9731" max="9736" width="12" style="203" customWidth="1"/>
    <col min="9737" max="9737" width="18.140625" style="203" customWidth="1"/>
    <col min="9738" max="9738" width="27.7109375" style="203" customWidth="1"/>
    <col min="9739" max="9740" width="11.42578125" style="203"/>
    <col min="9741" max="9741" width="15.140625" style="203" bestFit="1" customWidth="1"/>
    <col min="9742" max="9985" width="11.42578125" style="203"/>
    <col min="9986" max="9986" width="7.28515625" style="203" customWidth="1"/>
    <col min="9987" max="9992" width="12" style="203" customWidth="1"/>
    <col min="9993" max="9993" width="18.140625" style="203" customWidth="1"/>
    <col min="9994" max="9994" width="27.7109375" style="203" customWidth="1"/>
    <col min="9995" max="9996" width="11.42578125" style="203"/>
    <col min="9997" max="9997" width="15.140625" style="203" bestFit="1" customWidth="1"/>
    <col min="9998" max="10241" width="11.42578125" style="203"/>
    <col min="10242" max="10242" width="7.28515625" style="203" customWidth="1"/>
    <col min="10243" max="10248" width="12" style="203" customWidth="1"/>
    <col min="10249" max="10249" width="18.140625" style="203" customWidth="1"/>
    <col min="10250" max="10250" width="27.7109375" style="203" customWidth="1"/>
    <col min="10251" max="10252" width="11.42578125" style="203"/>
    <col min="10253" max="10253" width="15.140625" style="203" bestFit="1" customWidth="1"/>
    <col min="10254" max="10497" width="11.42578125" style="203"/>
    <col min="10498" max="10498" width="7.28515625" style="203" customWidth="1"/>
    <col min="10499" max="10504" width="12" style="203" customWidth="1"/>
    <col min="10505" max="10505" width="18.140625" style="203" customWidth="1"/>
    <col min="10506" max="10506" width="27.7109375" style="203" customWidth="1"/>
    <col min="10507" max="10508" width="11.42578125" style="203"/>
    <col min="10509" max="10509" width="15.140625" style="203" bestFit="1" customWidth="1"/>
    <col min="10510" max="10753" width="11.42578125" style="203"/>
    <col min="10754" max="10754" width="7.28515625" style="203" customWidth="1"/>
    <col min="10755" max="10760" width="12" style="203" customWidth="1"/>
    <col min="10761" max="10761" width="18.140625" style="203" customWidth="1"/>
    <col min="10762" max="10762" width="27.7109375" style="203" customWidth="1"/>
    <col min="10763" max="10764" width="11.42578125" style="203"/>
    <col min="10765" max="10765" width="15.140625" style="203" bestFit="1" customWidth="1"/>
    <col min="10766" max="11009" width="11.42578125" style="203"/>
    <col min="11010" max="11010" width="7.28515625" style="203" customWidth="1"/>
    <col min="11011" max="11016" width="12" style="203" customWidth="1"/>
    <col min="11017" max="11017" width="18.140625" style="203" customWidth="1"/>
    <col min="11018" max="11018" width="27.7109375" style="203" customWidth="1"/>
    <col min="11019" max="11020" width="11.42578125" style="203"/>
    <col min="11021" max="11021" width="15.140625" style="203" bestFit="1" customWidth="1"/>
    <col min="11022" max="11265" width="11.42578125" style="203"/>
    <col min="11266" max="11266" width="7.28515625" style="203" customWidth="1"/>
    <col min="11267" max="11272" width="12" style="203" customWidth="1"/>
    <col min="11273" max="11273" width="18.140625" style="203" customWidth="1"/>
    <col min="11274" max="11274" width="27.7109375" style="203" customWidth="1"/>
    <col min="11275" max="11276" width="11.42578125" style="203"/>
    <col min="11277" max="11277" width="15.140625" style="203" bestFit="1" customWidth="1"/>
    <col min="11278" max="11521" width="11.42578125" style="203"/>
    <col min="11522" max="11522" width="7.28515625" style="203" customWidth="1"/>
    <col min="11523" max="11528" width="12" style="203" customWidth="1"/>
    <col min="11529" max="11529" width="18.140625" style="203" customWidth="1"/>
    <col min="11530" max="11530" width="27.7109375" style="203" customWidth="1"/>
    <col min="11531" max="11532" width="11.42578125" style="203"/>
    <col min="11533" max="11533" width="15.140625" style="203" bestFit="1" customWidth="1"/>
    <col min="11534" max="11777" width="11.42578125" style="203"/>
    <col min="11778" max="11778" width="7.28515625" style="203" customWidth="1"/>
    <col min="11779" max="11784" width="12" style="203" customWidth="1"/>
    <col min="11785" max="11785" width="18.140625" style="203" customWidth="1"/>
    <col min="11786" max="11786" width="27.7109375" style="203" customWidth="1"/>
    <col min="11787" max="11788" width="11.42578125" style="203"/>
    <col min="11789" max="11789" width="15.140625" style="203" bestFit="1" customWidth="1"/>
    <col min="11790" max="12033" width="11.42578125" style="203"/>
    <col min="12034" max="12034" width="7.28515625" style="203" customWidth="1"/>
    <col min="12035" max="12040" width="12" style="203" customWidth="1"/>
    <col min="12041" max="12041" width="18.140625" style="203" customWidth="1"/>
    <col min="12042" max="12042" width="27.7109375" style="203" customWidth="1"/>
    <col min="12043" max="12044" width="11.42578125" style="203"/>
    <col min="12045" max="12045" width="15.140625" style="203" bestFit="1" customWidth="1"/>
    <col min="12046" max="12289" width="11.42578125" style="203"/>
    <col min="12290" max="12290" width="7.28515625" style="203" customWidth="1"/>
    <col min="12291" max="12296" width="12" style="203" customWidth="1"/>
    <col min="12297" max="12297" width="18.140625" style="203" customWidth="1"/>
    <col min="12298" max="12298" width="27.7109375" style="203" customWidth="1"/>
    <col min="12299" max="12300" width="11.42578125" style="203"/>
    <col min="12301" max="12301" width="15.140625" style="203" bestFit="1" customWidth="1"/>
    <col min="12302" max="12545" width="11.42578125" style="203"/>
    <col min="12546" max="12546" width="7.28515625" style="203" customWidth="1"/>
    <col min="12547" max="12552" width="12" style="203" customWidth="1"/>
    <col min="12553" max="12553" width="18.140625" style="203" customWidth="1"/>
    <col min="12554" max="12554" width="27.7109375" style="203" customWidth="1"/>
    <col min="12555" max="12556" width="11.42578125" style="203"/>
    <col min="12557" max="12557" width="15.140625" style="203" bestFit="1" customWidth="1"/>
    <col min="12558" max="12801" width="11.42578125" style="203"/>
    <col min="12802" max="12802" width="7.28515625" style="203" customWidth="1"/>
    <col min="12803" max="12808" width="12" style="203" customWidth="1"/>
    <col min="12809" max="12809" width="18.140625" style="203" customWidth="1"/>
    <col min="12810" max="12810" width="27.7109375" style="203" customWidth="1"/>
    <col min="12811" max="12812" width="11.42578125" style="203"/>
    <col min="12813" max="12813" width="15.140625" style="203" bestFit="1" customWidth="1"/>
    <col min="12814" max="13057" width="11.42578125" style="203"/>
    <col min="13058" max="13058" width="7.28515625" style="203" customWidth="1"/>
    <col min="13059" max="13064" width="12" style="203" customWidth="1"/>
    <col min="13065" max="13065" width="18.140625" style="203" customWidth="1"/>
    <col min="13066" max="13066" width="27.7109375" style="203" customWidth="1"/>
    <col min="13067" max="13068" width="11.42578125" style="203"/>
    <col min="13069" max="13069" width="15.140625" style="203" bestFit="1" customWidth="1"/>
    <col min="13070" max="13313" width="11.42578125" style="203"/>
    <col min="13314" max="13314" width="7.28515625" style="203" customWidth="1"/>
    <col min="13315" max="13320" width="12" style="203" customWidth="1"/>
    <col min="13321" max="13321" width="18.140625" style="203" customWidth="1"/>
    <col min="13322" max="13322" width="27.7109375" style="203" customWidth="1"/>
    <col min="13323" max="13324" width="11.42578125" style="203"/>
    <col min="13325" max="13325" width="15.140625" style="203" bestFit="1" customWidth="1"/>
    <col min="13326" max="13569" width="11.42578125" style="203"/>
    <col min="13570" max="13570" width="7.28515625" style="203" customWidth="1"/>
    <col min="13571" max="13576" width="12" style="203" customWidth="1"/>
    <col min="13577" max="13577" width="18.140625" style="203" customWidth="1"/>
    <col min="13578" max="13578" width="27.7109375" style="203" customWidth="1"/>
    <col min="13579" max="13580" width="11.42578125" style="203"/>
    <col min="13581" max="13581" width="15.140625" style="203" bestFit="1" customWidth="1"/>
    <col min="13582" max="13825" width="11.42578125" style="203"/>
    <col min="13826" max="13826" width="7.28515625" style="203" customWidth="1"/>
    <col min="13827" max="13832" width="12" style="203" customWidth="1"/>
    <col min="13833" max="13833" width="18.140625" style="203" customWidth="1"/>
    <col min="13834" max="13834" width="27.7109375" style="203" customWidth="1"/>
    <col min="13835" max="13836" width="11.42578125" style="203"/>
    <col min="13837" max="13837" width="15.140625" style="203" bestFit="1" customWidth="1"/>
    <col min="13838" max="14081" width="11.42578125" style="203"/>
    <col min="14082" max="14082" width="7.28515625" style="203" customWidth="1"/>
    <col min="14083" max="14088" width="12" style="203" customWidth="1"/>
    <col min="14089" max="14089" width="18.140625" style="203" customWidth="1"/>
    <col min="14090" max="14090" width="27.7109375" style="203" customWidth="1"/>
    <col min="14091" max="14092" width="11.42578125" style="203"/>
    <col min="14093" max="14093" width="15.140625" style="203" bestFit="1" customWidth="1"/>
    <col min="14094" max="14337" width="11.42578125" style="203"/>
    <col min="14338" max="14338" width="7.28515625" style="203" customWidth="1"/>
    <col min="14339" max="14344" width="12" style="203" customWidth="1"/>
    <col min="14345" max="14345" width="18.140625" style="203" customWidth="1"/>
    <col min="14346" max="14346" width="27.7109375" style="203" customWidth="1"/>
    <col min="14347" max="14348" width="11.42578125" style="203"/>
    <col min="14349" max="14349" width="15.140625" style="203" bestFit="1" customWidth="1"/>
    <col min="14350" max="14593" width="11.42578125" style="203"/>
    <col min="14594" max="14594" width="7.28515625" style="203" customWidth="1"/>
    <col min="14595" max="14600" width="12" style="203" customWidth="1"/>
    <col min="14601" max="14601" width="18.140625" style="203" customWidth="1"/>
    <col min="14602" max="14602" width="27.7109375" style="203" customWidth="1"/>
    <col min="14603" max="14604" width="11.42578125" style="203"/>
    <col min="14605" max="14605" width="15.140625" style="203" bestFit="1" customWidth="1"/>
    <col min="14606" max="14849" width="11.42578125" style="203"/>
    <col min="14850" max="14850" width="7.28515625" style="203" customWidth="1"/>
    <col min="14851" max="14856" width="12" style="203" customWidth="1"/>
    <col min="14857" max="14857" width="18.140625" style="203" customWidth="1"/>
    <col min="14858" max="14858" width="27.7109375" style="203" customWidth="1"/>
    <col min="14859" max="14860" width="11.42578125" style="203"/>
    <col min="14861" max="14861" width="15.140625" style="203" bestFit="1" customWidth="1"/>
    <col min="14862" max="15105" width="11.42578125" style="203"/>
    <col min="15106" max="15106" width="7.28515625" style="203" customWidth="1"/>
    <col min="15107" max="15112" width="12" style="203" customWidth="1"/>
    <col min="15113" max="15113" width="18.140625" style="203" customWidth="1"/>
    <col min="15114" max="15114" width="27.7109375" style="203" customWidth="1"/>
    <col min="15115" max="15116" width="11.42578125" style="203"/>
    <col min="15117" max="15117" width="15.140625" style="203" bestFit="1" customWidth="1"/>
    <col min="15118" max="15361" width="11.42578125" style="203"/>
    <col min="15362" max="15362" width="7.28515625" style="203" customWidth="1"/>
    <col min="15363" max="15368" width="12" style="203" customWidth="1"/>
    <col min="15369" max="15369" width="18.140625" style="203" customWidth="1"/>
    <col min="15370" max="15370" width="27.7109375" style="203" customWidth="1"/>
    <col min="15371" max="15372" width="11.42578125" style="203"/>
    <col min="15373" max="15373" width="15.140625" style="203" bestFit="1" customWidth="1"/>
    <col min="15374" max="15617" width="11.42578125" style="203"/>
    <col min="15618" max="15618" width="7.28515625" style="203" customWidth="1"/>
    <col min="15619" max="15624" width="12" style="203" customWidth="1"/>
    <col min="15625" max="15625" width="18.140625" style="203" customWidth="1"/>
    <col min="15626" max="15626" width="27.7109375" style="203" customWidth="1"/>
    <col min="15627" max="15628" width="11.42578125" style="203"/>
    <col min="15629" max="15629" width="15.140625" style="203" bestFit="1" customWidth="1"/>
    <col min="15630" max="15873" width="11.42578125" style="203"/>
    <col min="15874" max="15874" width="7.28515625" style="203" customWidth="1"/>
    <col min="15875" max="15880" width="12" style="203" customWidth="1"/>
    <col min="15881" max="15881" width="18.140625" style="203" customWidth="1"/>
    <col min="15882" max="15882" width="27.7109375" style="203" customWidth="1"/>
    <col min="15883" max="15884" width="11.42578125" style="203"/>
    <col min="15885" max="15885" width="15.140625" style="203" bestFit="1" customWidth="1"/>
    <col min="15886" max="16129" width="11.42578125" style="203"/>
    <col min="16130" max="16130" width="7.28515625" style="203" customWidth="1"/>
    <col min="16131" max="16136" width="12" style="203" customWidth="1"/>
    <col min="16137" max="16137" width="18.140625" style="203" customWidth="1"/>
    <col min="16138" max="16138" width="27.7109375" style="203" customWidth="1"/>
    <col min="16139" max="16140" width="11.42578125" style="203"/>
    <col min="16141" max="16141" width="15.140625" style="203" bestFit="1" customWidth="1"/>
    <col min="16142" max="16384" width="11.42578125" style="203"/>
  </cols>
  <sheetData>
    <row r="2" spans="2:13" ht="16.5" customHeight="1">
      <c r="F2" s="204"/>
    </row>
    <row r="3" spans="2:13" ht="16.5" customHeight="1">
      <c r="B3" s="246" t="s">
        <v>355</v>
      </c>
      <c r="C3" s="246"/>
      <c r="D3" s="246"/>
      <c r="E3" s="246"/>
      <c r="F3" s="246"/>
      <c r="G3" s="246"/>
      <c r="H3" s="246"/>
      <c r="I3" s="246"/>
      <c r="J3" s="246"/>
    </row>
    <row r="5" spans="2:13" ht="16.5" customHeight="1">
      <c r="C5" s="247"/>
      <c r="D5" s="247"/>
      <c r="E5" s="247"/>
      <c r="F5" s="247"/>
      <c r="G5" s="247"/>
      <c r="H5" s="247"/>
      <c r="I5" s="247"/>
    </row>
    <row r="7" spans="2:13" ht="16.5" customHeight="1">
      <c r="B7" s="207"/>
      <c r="J7" s="203"/>
      <c r="L7" s="208" t="s">
        <v>3</v>
      </c>
      <c r="M7" s="209" t="s">
        <v>356</v>
      </c>
    </row>
    <row r="8" spans="2:13" ht="16.5" customHeight="1">
      <c r="J8" s="203"/>
      <c r="L8" s="210" t="s">
        <v>328</v>
      </c>
      <c r="M8" s="211">
        <v>1113768.1245100009</v>
      </c>
    </row>
    <row r="9" spans="2:13" ht="16.5" customHeight="1">
      <c r="B9" s="207"/>
      <c r="L9" s="210" t="s">
        <v>21</v>
      </c>
      <c r="M9" s="211">
        <v>1211597.1189599999</v>
      </c>
    </row>
    <row r="10" spans="2:13" ht="16.5" customHeight="1">
      <c r="B10" s="207"/>
      <c r="J10" s="212"/>
      <c r="L10" s="210" t="s">
        <v>61</v>
      </c>
      <c r="M10" s="211">
        <v>1220964.6199999999</v>
      </c>
    </row>
    <row r="11" spans="2:13" ht="16.5" customHeight="1">
      <c r="B11" s="207"/>
      <c r="J11" s="212"/>
      <c r="L11" s="210" t="s">
        <v>317</v>
      </c>
      <c r="M11" s="211">
        <v>1336337.1816099999</v>
      </c>
    </row>
    <row r="12" spans="2:13" ht="16.5" customHeight="1">
      <c r="B12" s="207"/>
      <c r="J12" s="212"/>
      <c r="L12" s="210" t="s">
        <v>36</v>
      </c>
      <c r="M12" s="211">
        <v>1539492.5440000002</v>
      </c>
    </row>
    <row r="13" spans="2:13" ht="16.5" customHeight="1">
      <c r="B13" s="207"/>
      <c r="J13" s="212"/>
      <c r="L13" s="210" t="s">
        <v>39</v>
      </c>
      <c r="M13" s="211">
        <v>1651294.0905700002</v>
      </c>
    </row>
    <row r="14" spans="2:13" ht="16.5" customHeight="1">
      <c r="B14" s="207"/>
      <c r="J14" s="212"/>
      <c r="L14" s="210" t="s">
        <v>9</v>
      </c>
      <c r="M14" s="211">
        <v>2015408.69777</v>
      </c>
    </row>
    <row r="15" spans="2:13" ht="16.5" customHeight="1">
      <c r="B15" s="207"/>
      <c r="J15" s="212"/>
      <c r="L15" s="210" t="s">
        <v>46</v>
      </c>
      <c r="M15" s="211">
        <v>2066502.6410000001</v>
      </c>
    </row>
    <row r="16" spans="2:13" ht="16.5" customHeight="1">
      <c r="B16" s="207"/>
      <c r="J16" s="212"/>
      <c r="L16" s="210" t="s">
        <v>327</v>
      </c>
      <c r="M16" s="211">
        <v>2170283.9722000002</v>
      </c>
    </row>
    <row r="17" spans="2:13" ht="16.5" customHeight="1">
      <c r="B17" s="207"/>
      <c r="J17" s="212"/>
      <c r="L17" s="210" t="s">
        <v>11</v>
      </c>
      <c r="M17" s="211">
        <v>2328523.9820600008</v>
      </c>
    </row>
    <row r="18" spans="2:13" ht="16.5" customHeight="1">
      <c r="B18" s="207"/>
      <c r="J18" s="212"/>
      <c r="L18" s="210" t="s">
        <v>64</v>
      </c>
      <c r="M18" s="211">
        <v>2825803.4670899999</v>
      </c>
    </row>
    <row r="19" spans="2:13" ht="16.5" customHeight="1">
      <c r="B19" s="207"/>
      <c r="J19" s="212"/>
      <c r="L19" s="210" t="s">
        <v>18</v>
      </c>
      <c r="M19" s="211">
        <v>3222392.7673800001</v>
      </c>
    </row>
    <row r="20" spans="2:13" ht="16.5" customHeight="1">
      <c r="B20" s="207"/>
      <c r="J20" s="212"/>
      <c r="L20" s="210" t="s">
        <v>325</v>
      </c>
      <c r="M20" s="211">
        <v>3537340.5692300033</v>
      </c>
    </row>
    <row r="21" spans="2:13" ht="16.5" customHeight="1">
      <c r="B21" s="207"/>
      <c r="J21" s="212"/>
      <c r="L21" s="210" t="s">
        <v>8</v>
      </c>
      <c r="M21" s="211">
        <v>4156126.6697974866</v>
      </c>
    </row>
    <row r="22" spans="2:13" ht="16.5" customHeight="1">
      <c r="J22" s="212"/>
      <c r="L22" s="210" t="s">
        <v>52</v>
      </c>
      <c r="M22" s="211">
        <v>4281913.0199999996</v>
      </c>
    </row>
    <row r="23" spans="2:13" ht="16.5" customHeight="1">
      <c r="J23" s="212"/>
      <c r="L23" s="210" t="s">
        <v>323</v>
      </c>
      <c r="M23" s="211">
        <v>4417287.0049500009</v>
      </c>
    </row>
    <row r="24" spans="2:13" ht="16.5" customHeight="1">
      <c r="J24" s="212"/>
      <c r="L24" s="210" t="s">
        <v>38</v>
      </c>
      <c r="M24" s="211">
        <v>5018113</v>
      </c>
    </row>
    <row r="25" spans="2:13" ht="16.5" customHeight="1">
      <c r="J25" s="212"/>
      <c r="L25" s="210" t="s">
        <v>16</v>
      </c>
      <c r="M25" s="211">
        <v>5258378.6490779901</v>
      </c>
    </row>
    <row r="26" spans="2:13" ht="16.5" customHeight="1">
      <c r="J26" s="212"/>
      <c r="L26" s="210" t="s">
        <v>14</v>
      </c>
      <c r="M26" s="211">
        <v>6606298.0652700001</v>
      </c>
    </row>
    <row r="27" spans="2:13" ht="16.5" customHeight="1">
      <c r="J27" s="212"/>
      <c r="L27" s="210" t="s">
        <v>17</v>
      </c>
      <c r="M27" s="211">
        <v>7193899.435739994</v>
      </c>
    </row>
    <row r="28" spans="2:13" ht="16.5" customHeight="1">
      <c r="J28" s="212"/>
      <c r="L28" s="210" t="s">
        <v>12</v>
      </c>
      <c r="M28" s="211">
        <v>8344112.774980003</v>
      </c>
    </row>
    <row r="29" spans="2:13" ht="16.5" customHeight="1">
      <c r="J29" s="212"/>
      <c r="L29" s="210" t="s">
        <v>24</v>
      </c>
      <c r="M29" s="211">
        <v>8443007.4795700107</v>
      </c>
    </row>
    <row r="30" spans="2:13" ht="16.5" customHeight="1">
      <c r="J30" s="212"/>
      <c r="L30" s="210" t="s">
        <v>40</v>
      </c>
      <c r="M30" s="211">
        <v>8480766.534579996</v>
      </c>
    </row>
    <row r="31" spans="2:13" ht="16.5" customHeight="1">
      <c r="J31" s="212"/>
      <c r="L31" s="210" t="s">
        <v>23</v>
      </c>
      <c r="M31" s="211">
        <v>9167014.6980400011</v>
      </c>
    </row>
    <row r="32" spans="2:13" ht="18.75" customHeight="1">
      <c r="J32" s="212"/>
      <c r="L32" s="210" t="s">
        <v>10</v>
      </c>
      <c r="M32" s="211">
        <v>9690095.6950300001</v>
      </c>
    </row>
    <row r="33" spans="10:13" ht="16.5" customHeight="1">
      <c r="J33" s="212"/>
      <c r="L33" s="210" t="s">
        <v>13</v>
      </c>
      <c r="M33" s="211">
        <v>10403095.224029999</v>
      </c>
    </row>
    <row r="34" spans="10:13" ht="16.5" customHeight="1">
      <c r="J34" s="212"/>
      <c r="L34" s="210" t="s">
        <v>15</v>
      </c>
      <c r="M34" s="211">
        <v>18012644.717180017</v>
      </c>
    </row>
    <row r="35" spans="10:13" ht="16.5" customHeight="1">
      <c r="J35" s="212"/>
      <c r="L35" s="210" t="s">
        <v>49</v>
      </c>
      <c r="M35" s="211">
        <v>1032452.45636</v>
      </c>
    </row>
    <row r="36" spans="10:13" ht="16.5" customHeight="1">
      <c r="L36" s="210" t="s">
        <v>319</v>
      </c>
      <c r="M36" s="211">
        <v>1007268.73876</v>
      </c>
    </row>
    <row r="37" spans="10:13" ht="16.5" customHeight="1">
      <c r="L37" s="210" t="s">
        <v>318</v>
      </c>
      <c r="M37" s="211">
        <v>746566.31299999985</v>
      </c>
    </row>
    <row r="38" spans="10:13" ht="16.5" customHeight="1">
      <c r="L38" s="210" t="s">
        <v>25</v>
      </c>
      <c r="M38" s="211">
        <v>716178.50681000005</v>
      </c>
    </row>
    <row r="39" spans="10:13" ht="16.5" customHeight="1">
      <c r="L39" s="210" t="s">
        <v>43</v>
      </c>
      <c r="M39" s="211">
        <v>672247.95693999995</v>
      </c>
    </row>
    <row r="40" spans="10:13" ht="16.5" customHeight="1">
      <c r="L40" s="210" t="s">
        <v>19</v>
      </c>
      <c r="M40" s="211">
        <v>553072.48800000001</v>
      </c>
    </row>
    <row r="41" spans="10:13" ht="16.5" customHeight="1">
      <c r="L41" s="210" t="s">
        <v>324</v>
      </c>
      <c r="M41" s="211">
        <v>547306.50679999997</v>
      </c>
    </row>
    <row r="42" spans="10:13" ht="16.5" customHeight="1">
      <c r="L42" s="210" t="s">
        <v>26</v>
      </c>
      <c r="M42" s="211">
        <v>390433.50800000003</v>
      </c>
    </row>
    <row r="43" spans="10:13" ht="16.5" customHeight="1">
      <c r="L43" s="210" t="s">
        <v>326</v>
      </c>
      <c r="M43" s="211">
        <v>343182.10700000002</v>
      </c>
    </row>
    <row r="44" spans="10:13" ht="16.5" customHeight="1">
      <c r="L44" s="210" t="s">
        <v>55</v>
      </c>
      <c r="M44" s="211">
        <v>290905.82199999999</v>
      </c>
    </row>
    <row r="45" spans="10:13" ht="16.5" customHeight="1">
      <c r="L45" s="210" t="s">
        <v>50</v>
      </c>
      <c r="M45" s="211">
        <v>249082.66100000002</v>
      </c>
    </row>
    <row r="46" spans="10:13" ht="16.5" customHeight="1">
      <c r="L46" s="210" t="s">
        <v>320</v>
      </c>
      <c r="M46" s="211">
        <v>213913.46519999998</v>
      </c>
    </row>
    <row r="47" spans="10:13" ht="16.5" customHeight="1">
      <c r="L47" s="210" t="s">
        <v>33</v>
      </c>
      <c r="M47" s="211">
        <v>188619.12</v>
      </c>
    </row>
    <row r="48" spans="10:13" ht="16.5" customHeight="1">
      <c r="L48" s="210" t="s">
        <v>20</v>
      </c>
      <c r="M48" s="211">
        <v>184074.45600000003</v>
      </c>
    </row>
    <row r="49" spans="12:13" ht="16.5" customHeight="1">
      <c r="L49" s="210" t="s">
        <v>66</v>
      </c>
      <c r="M49" s="211">
        <v>178872.95699999988</v>
      </c>
    </row>
    <row r="50" spans="12:13" ht="16.5" customHeight="1">
      <c r="L50" s="210" t="s">
        <v>56</v>
      </c>
      <c r="M50" s="211">
        <v>130094</v>
      </c>
    </row>
    <row r="51" spans="12:13" ht="16.5" customHeight="1">
      <c r="L51" s="210" t="s">
        <v>37</v>
      </c>
      <c r="M51" s="211">
        <v>114197</v>
      </c>
    </row>
    <row r="52" spans="12:13" ht="16.5" customHeight="1">
      <c r="L52" s="210" t="s">
        <v>51</v>
      </c>
      <c r="M52" s="211">
        <v>108804.5</v>
      </c>
    </row>
    <row r="53" spans="12:13" ht="16.5" customHeight="1">
      <c r="L53" s="210" t="s">
        <v>42</v>
      </c>
      <c r="M53" s="211">
        <v>92527</v>
      </c>
    </row>
    <row r="54" spans="12:13" ht="16.5" customHeight="1">
      <c r="L54" s="210" t="s">
        <v>322</v>
      </c>
      <c r="M54" s="211">
        <v>86320.485629999996</v>
      </c>
    </row>
    <row r="55" spans="12:13" ht="16.5" customHeight="1">
      <c r="L55" s="210" t="s">
        <v>41</v>
      </c>
      <c r="M55" s="211">
        <v>79512.239999999991</v>
      </c>
    </row>
    <row r="56" spans="12:13" ht="16.5" customHeight="1">
      <c r="L56" s="210" t="s">
        <v>321</v>
      </c>
      <c r="M56" s="211">
        <v>63812.444380000001</v>
      </c>
    </row>
    <row r="57" spans="12:13" ht="16.5" customHeight="1">
      <c r="L57" s="210" t="s">
        <v>35</v>
      </c>
      <c r="M57" s="211">
        <v>48441.5</v>
      </c>
    </row>
    <row r="58" spans="12:13" ht="16.5" customHeight="1">
      <c r="L58" s="210" t="s">
        <v>29</v>
      </c>
      <c r="M58" s="211">
        <v>45337.984000000055</v>
      </c>
    </row>
    <row r="59" spans="12:13" ht="16.5" customHeight="1">
      <c r="L59" s="210" t="s">
        <v>54</v>
      </c>
      <c r="M59" s="211">
        <v>45319.222700000006</v>
      </c>
    </row>
    <row r="60" spans="12:13" ht="16.5" customHeight="1">
      <c r="L60" s="210" t="s">
        <v>48</v>
      </c>
      <c r="M60" s="211">
        <v>33777</v>
      </c>
    </row>
    <row r="61" spans="12:13" ht="16.5" customHeight="1">
      <c r="L61" s="210" t="s">
        <v>45</v>
      </c>
      <c r="M61" s="211">
        <v>31791</v>
      </c>
    </row>
    <row r="62" spans="12:13" ht="16.5" customHeight="1">
      <c r="L62" s="210" t="s">
        <v>34</v>
      </c>
      <c r="M62" s="211">
        <v>28470</v>
      </c>
    </row>
    <row r="63" spans="12:13" ht="16.5" customHeight="1">
      <c r="L63" s="210" t="s">
        <v>68</v>
      </c>
      <c r="M63" s="211">
        <v>24401.280000000002</v>
      </c>
    </row>
    <row r="64" spans="12:13" ht="16.5" customHeight="1">
      <c r="L64" s="210" t="s">
        <v>27</v>
      </c>
      <c r="M64" s="211">
        <v>15000</v>
      </c>
    </row>
    <row r="65" spans="12:13" ht="16.5" customHeight="1">
      <c r="L65" s="210" t="s">
        <v>53</v>
      </c>
      <c r="M65" s="211">
        <v>9223.7209999999995</v>
      </c>
    </row>
    <row r="66" spans="12:13" ht="16.5" customHeight="1">
      <c r="L66" s="210" t="s">
        <v>44</v>
      </c>
      <c r="M66" s="211">
        <v>8532.5</v>
      </c>
    </row>
    <row r="67" spans="12:13" ht="16.5" customHeight="1">
      <c r="L67" s="210" t="s">
        <v>28</v>
      </c>
      <c r="M67" s="211">
        <v>4847.1000000000004</v>
      </c>
    </row>
    <row r="68" spans="12:13" ht="16.5" customHeight="1">
      <c r="L68" s="210" t="s">
        <v>63</v>
      </c>
      <c r="M68" s="211">
        <v>3921</v>
      </c>
    </row>
    <row r="69" spans="12:13" ht="16.5" customHeight="1">
      <c r="L69" s="210" t="s">
        <v>47</v>
      </c>
      <c r="M69" s="211">
        <v>3564.7999999999993</v>
      </c>
    </row>
    <row r="70" spans="12:13" ht="16.5" customHeight="1">
      <c r="L70" s="210" t="s">
        <v>30</v>
      </c>
      <c r="M70" s="211">
        <v>2203</v>
      </c>
    </row>
    <row r="71" spans="12:13" ht="16.5" customHeight="1">
      <c r="L71" s="210" t="s">
        <v>31</v>
      </c>
      <c r="M71" s="211">
        <v>1119</v>
      </c>
    </row>
    <row r="72" spans="12:13" ht="16.5" customHeight="1">
      <c r="L72" s="210" t="s">
        <v>57</v>
      </c>
      <c r="M72" s="211">
        <v>914.17</v>
      </c>
    </row>
    <row r="73" spans="12:13" ht="16.5" customHeight="1">
      <c r="L73" s="210" t="s">
        <v>58</v>
      </c>
      <c r="M73" s="211">
        <v>734</v>
      </c>
    </row>
    <row r="74" spans="12:13" ht="16.5" customHeight="1">
      <c r="L74" s="210" t="s">
        <v>59</v>
      </c>
      <c r="M74" s="211">
        <v>80.5</v>
      </c>
    </row>
    <row r="75" spans="12:13" ht="16.5" customHeight="1">
      <c r="L75" s="210" t="s">
        <v>65</v>
      </c>
      <c r="M75" s="211">
        <v>70</v>
      </c>
    </row>
    <row r="76" spans="12:13" ht="16.5" customHeight="1">
      <c r="L76" s="210" t="s">
        <v>62</v>
      </c>
      <c r="M76" s="211">
        <v>55</v>
      </c>
    </row>
    <row r="77" spans="12:13" ht="16.5" customHeight="1">
      <c r="L77" s="210" t="s">
        <v>60</v>
      </c>
      <c r="M77" s="211">
        <v>25.09</v>
      </c>
    </row>
    <row r="78" spans="12:13" ht="16.5" customHeight="1">
      <c r="L78" s="210" t="s">
        <v>316</v>
      </c>
      <c r="M78" s="211">
        <v>0.68</v>
      </c>
    </row>
    <row r="79" spans="12:13" ht="16.5" customHeight="1">
      <c r="L79" s="213" t="s">
        <v>2</v>
      </c>
      <c r="M79" s="211">
        <v>144009736.02520552</v>
      </c>
    </row>
  </sheetData>
  <mergeCells count="2">
    <mergeCell ref="B3:J3"/>
    <mergeCell ref="C5:I5"/>
  </mergeCells>
  <printOptions horizontalCentered="1" verticalCentered="1" gridLinesSet="0"/>
  <pageMargins left="0.19685039370078741" right="0.19685039370078741" top="0.19685039370078741" bottom="0.19685039370078741" header="0" footer="0"/>
  <pageSetup scale="85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0"/>
  <sheetViews>
    <sheetView zoomScale="115" zoomScaleNormal="115" workbookViewId="0">
      <selection activeCell="B2" sqref="B2:H2"/>
    </sheetView>
  </sheetViews>
  <sheetFormatPr baseColWidth="10" defaultColWidth="11.42578125" defaultRowHeight="12.75"/>
  <cols>
    <col min="1" max="1" width="3" style="26" customWidth="1"/>
    <col min="2" max="2" width="28.42578125" style="27" customWidth="1"/>
    <col min="3" max="3" width="23.85546875" style="26" bestFit="1" customWidth="1"/>
    <col min="4" max="4" width="12.7109375" style="26" bestFit="1" customWidth="1"/>
    <col min="5" max="6" width="11.42578125" style="26" bestFit="1" customWidth="1"/>
    <col min="7" max="7" width="14.42578125" style="26" bestFit="1" customWidth="1"/>
    <col min="8" max="8" width="11.42578125" style="26" bestFit="1" customWidth="1"/>
    <col min="9" max="16384" width="11.42578125" style="26"/>
  </cols>
  <sheetData>
    <row r="1" spans="1:8" s="28" customFormat="1">
      <c r="A1" s="26"/>
      <c r="B1" s="27"/>
      <c r="C1" s="26"/>
      <c r="D1" s="26"/>
      <c r="E1" s="26"/>
      <c r="F1" s="26"/>
      <c r="G1" s="26"/>
      <c r="H1" s="26"/>
    </row>
    <row r="2" spans="1:8" s="28" customFormat="1" ht="15.75">
      <c r="B2" s="224" t="s">
        <v>71</v>
      </c>
      <c r="C2" s="224"/>
      <c r="D2" s="224"/>
      <c r="E2" s="224"/>
      <c r="F2" s="224"/>
      <c r="G2" s="224"/>
      <c r="H2" s="224"/>
    </row>
    <row r="3" spans="1:8" s="28" customFormat="1" ht="15.75">
      <c r="B3" s="225" t="s">
        <v>7</v>
      </c>
      <c r="C3" s="225"/>
      <c r="D3" s="225"/>
      <c r="E3" s="225"/>
      <c r="F3" s="225"/>
      <c r="G3" s="225"/>
      <c r="H3" s="225"/>
    </row>
    <row r="4" spans="1:8" s="28" customFormat="1">
      <c r="B4" s="29"/>
      <c r="C4" s="29"/>
      <c r="D4" s="29"/>
      <c r="E4" s="29"/>
      <c r="F4" s="29"/>
      <c r="G4" s="29"/>
      <c r="H4" s="29"/>
    </row>
    <row r="5" spans="1:8" s="28" customFormat="1">
      <c r="B5" s="223" t="s">
        <v>72</v>
      </c>
      <c r="C5" s="223"/>
      <c r="D5" s="223" t="s">
        <v>73</v>
      </c>
      <c r="E5" s="223"/>
      <c r="F5" s="223"/>
      <c r="G5" s="30"/>
      <c r="H5" s="30"/>
    </row>
    <row r="6" spans="1:8" s="28" customFormat="1">
      <c r="B6" s="30" t="s">
        <v>74</v>
      </c>
      <c r="C6" s="30" t="s">
        <v>75</v>
      </c>
      <c r="D6" s="31" t="s">
        <v>76</v>
      </c>
      <c r="E6" s="31" t="s">
        <v>77</v>
      </c>
      <c r="F6" s="31" t="s">
        <v>78</v>
      </c>
      <c r="G6" s="31" t="s">
        <v>79</v>
      </c>
      <c r="H6" s="31" t="s">
        <v>80</v>
      </c>
    </row>
    <row r="7" spans="1:8" s="28" customFormat="1">
      <c r="B7" s="30" t="s">
        <v>8</v>
      </c>
      <c r="C7" s="32" t="s">
        <v>11</v>
      </c>
      <c r="D7" s="33">
        <v>71265.407999999996</v>
      </c>
      <c r="E7" s="33">
        <v>30273</v>
      </c>
      <c r="F7" s="33">
        <v>0</v>
      </c>
      <c r="G7" s="33">
        <v>101538.408</v>
      </c>
      <c r="H7" s="34"/>
    </row>
    <row r="8" spans="1:8" s="28" customFormat="1">
      <c r="B8" s="30"/>
      <c r="C8" s="32" t="s">
        <v>43</v>
      </c>
      <c r="D8" s="33">
        <v>0</v>
      </c>
      <c r="E8" s="33">
        <v>0</v>
      </c>
      <c r="F8" s="33">
        <v>10530</v>
      </c>
      <c r="G8" s="33">
        <v>10530</v>
      </c>
      <c r="H8" s="34"/>
    </row>
    <row r="9" spans="1:8" s="28" customFormat="1">
      <c r="B9" s="30"/>
      <c r="C9" s="32" t="s">
        <v>25</v>
      </c>
      <c r="D9" s="33">
        <v>0</v>
      </c>
      <c r="E9" s="33">
        <v>12100</v>
      </c>
      <c r="F9" s="33">
        <v>0</v>
      </c>
      <c r="G9" s="33">
        <v>12100</v>
      </c>
      <c r="H9" s="34"/>
    </row>
    <row r="10" spans="1:8" s="28" customFormat="1">
      <c r="B10" s="30"/>
      <c r="C10" s="32" t="s">
        <v>24</v>
      </c>
      <c r="D10" s="33">
        <v>15368.9</v>
      </c>
      <c r="E10" s="33">
        <v>0</v>
      </c>
      <c r="F10" s="33">
        <v>0</v>
      </c>
      <c r="G10" s="33">
        <v>15368.9</v>
      </c>
      <c r="H10" s="34"/>
    </row>
    <row r="11" spans="1:8" s="28" customFormat="1">
      <c r="B11" s="30"/>
      <c r="C11" s="32" t="s">
        <v>46</v>
      </c>
      <c r="D11" s="33">
        <v>0</v>
      </c>
      <c r="E11" s="33">
        <v>0</v>
      </c>
      <c r="F11" s="33">
        <v>3600</v>
      </c>
      <c r="G11" s="33">
        <v>3600</v>
      </c>
      <c r="H11" s="34"/>
    </row>
    <row r="12" spans="1:8" s="28" customFormat="1">
      <c r="B12" s="30"/>
      <c r="C12" s="32" t="s">
        <v>9</v>
      </c>
      <c r="D12" s="33">
        <v>457022.04699999996</v>
      </c>
      <c r="E12" s="33">
        <v>5500</v>
      </c>
      <c r="F12" s="33">
        <v>24000</v>
      </c>
      <c r="G12" s="33">
        <v>486522.04699999996</v>
      </c>
      <c r="H12" s="34"/>
    </row>
    <row r="13" spans="1:8" s="28" customFormat="1">
      <c r="B13" s="30"/>
      <c r="C13" s="32" t="s">
        <v>16</v>
      </c>
      <c r="D13" s="33">
        <v>14497.255999999999</v>
      </c>
      <c r="E13" s="33">
        <v>0</v>
      </c>
      <c r="F13" s="33">
        <v>0</v>
      </c>
      <c r="G13" s="33">
        <v>14497.255999999999</v>
      </c>
      <c r="H13" s="34"/>
    </row>
    <row r="14" spans="1:8" s="28" customFormat="1">
      <c r="B14" s="30"/>
      <c r="C14" s="32" t="s">
        <v>10</v>
      </c>
      <c r="D14" s="33">
        <v>48261.517999999996</v>
      </c>
      <c r="E14" s="33">
        <v>11000</v>
      </c>
      <c r="F14" s="33">
        <v>43193</v>
      </c>
      <c r="G14" s="33">
        <v>102454.518</v>
      </c>
      <c r="H14" s="34"/>
    </row>
    <row r="15" spans="1:8" s="28" customFormat="1">
      <c r="B15" s="30"/>
      <c r="C15" s="32" t="s">
        <v>49</v>
      </c>
      <c r="D15" s="33">
        <v>0</v>
      </c>
      <c r="E15" s="33">
        <v>10700</v>
      </c>
      <c r="F15" s="33">
        <v>0</v>
      </c>
      <c r="G15" s="33">
        <v>10700</v>
      </c>
      <c r="H15" s="34"/>
    </row>
    <row r="16" spans="1:8" s="28" customFormat="1">
      <c r="B16" s="30"/>
      <c r="C16" s="32" t="s">
        <v>18</v>
      </c>
      <c r="D16" s="33">
        <v>0</v>
      </c>
      <c r="E16" s="33">
        <v>3503.44</v>
      </c>
      <c r="F16" s="33">
        <v>0</v>
      </c>
      <c r="G16" s="33">
        <v>3503.44</v>
      </c>
      <c r="H16" s="34"/>
    </row>
    <row r="17" spans="2:8" s="28" customFormat="1">
      <c r="B17" s="30"/>
      <c r="C17" s="32" t="s">
        <v>13</v>
      </c>
      <c r="D17" s="33">
        <v>0</v>
      </c>
      <c r="E17" s="33">
        <v>0</v>
      </c>
      <c r="F17" s="33">
        <v>19500</v>
      </c>
      <c r="G17" s="33">
        <v>19500</v>
      </c>
      <c r="H17" s="34"/>
    </row>
    <row r="18" spans="2:8" s="28" customFormat="1">
      <c r="B18" s="30"/>
      <c r="C18" s="32" t="s">
        <v>15</v>
      </c>
      <c r="D18" s="33">
        <v>74109.09</v>
      </c>
      <c r="E18" s="33">
        <v>0</v>
      </c>
      <c r="F18" s="33">
        <v>4300</v>
      </c>
      <c r="G18" s="33">
        <v>78409.09</v>
      </c>
      <c r="H18" s="34"/>
    </row>
    <row r="19" spans="2:8" s="28" customFormat="1">
      <c r="B19" s="30"/>
      <c r="C19" s="32" t="s">
        <v>17</v>
      </c>
      <c r="D19" s="33">
        <v>5000</v>
      </c>
      <c r="E19" s="33">
        <v>0</v>
      </c>
      <c r="F19" s="33">
        <v>0</v>
      </c>
      <c r="G19" s="33">
        <v>5000</v>
      </c>
      <c r="H19" s="34"/>
    </row>
    <row r="20" spans="2:8" s="28" customFormat="1">
      <c r="B20" s="30"/>
      <c r="C20" s="32" t="s">
        <v>64</v>
      </c>
      <c r="D20" s="33">
        <v>0</v>
      </c>
      <c r="E20" s="33">
        <v>10850</v>
      </c>
      <c r="F20" s="33">
        <v>8390</v>
      </c>
      <c r="G20" s="33">
        <v>19240</v>
      </c>
      <c r="H20" s="34"/>
    </row>
    <row r="21" spans="2:8" s="28" customFormat="1">
      <c r="B21" s="30"/>
      <c r="C21" s="35" t="s">
        <v>81</v>
      </c>
      <c r="D21" s="36">
        <v>685524.21900000004</v>
      </c>
      <c r="E21" s="36">
        <v>83926.44</v>
      </c>
      <c r="F21" s="36">
        <v>113513</v>
      </c>
      <c r="G21" s="36">
        <v>882963.65899999999</v>
      </c>
      <c r="H21" s="34">
        <f>G21/$G$310</f>
        <v>6.9847410279802083E-2</v>
      </c>
    </row>
    <row r="22" spans="2:8" s="28" customFormat="1">
      <c r="B22" s="30" t="s">
        <v>9</v>
      </c>
      <c r="C22" s="32" t="s">
        <v>43</v>
      </c>
      <c r="D22" s="33">
        <v>0</v>
      </c>
      <c r="E22" s="33">
        <v>0</v>
      </c>
      <c r="F22" s="33">
        <v>9530</v>
      </c>
      <c r="G22" s="33">
        <v>9530</v>
      </c>
      <c r="H22" s="34"/>
    </row>
    <row r="23" spans="2:8" s="28" customFormat="1">
      <c r="B23" s="30"/>
      <c r="C23" s="32" t="s">
        <v>16</v>
      </c>
      <c r="D23" s="33">
        <v>3215</v>
      </c>
      <c r="E23" s="33">
        <v>0</v>
      </c>
      <c r="F23" s="33">
        <v>0</v>
      </c>
      <c r="G23" s="33">
        <v>3215</v>
      </c>
      <c r="H23" s="34"/>
    </row>
    <row r="24" spans="2:8" s="28" customFormat="1">
      <c r="B24" s="30"/>
      <c r="C24" s="32" t="s">
        <v>10</v>
      </c>
      <c r="D24" s="33">
        <v>0</v>
      </c>
      <c r="E24" s="33">
        <v>0</v>
      </c>
      <c r="F24" s="33">
        <v>112625</v>
      </c>
      <c r="G24" s="33">
        <v>112625</v>
      </c>
      <c r="H24" s="34"/>
    </row>
    <row r="25" spans="2:8" s="28" customFormat="1">
      <c r="B25" s="30"/>
      <c r="C25" s="32" t="s">
        <v>52</v>
      </c>
      <c r="D25" s="33">
        <v>966</v>
      </c>
      <c r="E25" s="33">
        <v>6294</v>
      </c>
      <c r="F25" s="33">
        <v>0</v>
      </c>
      <c r="G25" s="33">
        <v>7260</v>
      </c>
      <c r="H25" s="34"/>
    </row>
    <row r="26" spans="2:8" s="28" customFormat="1">
      <c r="B26" s="30"/>
      <c r="C26" s="32" t="s">
        <v>15</v>
      </c>
      <c r="D26" s="33">
        <v>4890.819999999997</v>
      </c>
      <c r="E26" s="33">
        <v>0</v>
      </c>
      <c r="F26" s="33">
        <v>0</v>
      </c>
      <c r="G26" s="33">
        <v>4890.819999999997</v>
      </c>
      <c r="H26" s="34"/>
    </row>
    <row r="27" spans="2:8" s="28" customFormat="1">
      <c r="B27" s="30"/>
      <c r="C27" s="35" t="s">
        <v>81</v>
      </c>
      <c r="D27" s="36">
        <v>9071.8199999999961</v>
      </c>
      <c r="E27" s="36">
        <v>6294</v>
      </c>
      <c r="F27" s="36">
        <v>122155</v>
      </c>
      <c r="G27" s="36">
        <v>137520.82</v>
      </c>
      <c r="H27" s="34">
        <f>G27/$G$310</f>
        <v>1.087867324849302E-2</v>
      </c>
    </row>
    <row r="28" spans="2:8" s="28" customFormat="1">
      <c r="B28" s="30" t="s">
        <v>52</v>
      </c>
      <c r="C28" s="32" t="s">
        <v>9</v>
      </c>
      <c r="D28" s="33">
        <v>0</v>
      </c>
      <c r="E28" s="33">
        <v>1170</v>
      </c>
      <c r="F28" s="33">
        <v>0</v>
      </c>
      <c r="G28" s="33">
        <v>1170</v>
      </c>
      <c r="H28" s="34"/>
    </row>
    <row r="29" spans="2:8" s="28" customFormat="1">
      <c r="B29" s="30"/>
      <c r="C29" s="30" t="s">
        <v>81</v>
      </c>
      <c r="D29" s="36">
        <v>0</v>
      </c>
      <c r="E29" s="36">
        <v>1170</v>
      </c>
      <c r="F29" s="36">
        <v>0</v>
      </c>
      <c r="G29" s="36">
        <v>1170</v>
      </c>
      <c r="H29" s="34">
        <f>G29/$G$310</f>
        <v>9.2553605343080654E-5</v>
      </c>
    </row>
    <row r="30" spans="2:8" s="28" customFormat="1">
      <c r="B30" s="30" t="s">
        <v>38</v>
      </c>
      <c r="C30" s="32" t="s">
        <v>18</v>
      </c>
      <c r="D30" s="33">
        <v>0</v>
      </c>
      <c r="E30" s="33">
        <v>68500</v>
      </c>
      <c r="F30" s="33">
        <v>0</v>
      </c>
      <c r="G30" s="33">
        <v>68500</v>
      </c>
      <c r="H30" s="34"/>
    </row>
    <row r="31" spans="2:8" s="28" customFormat="1">
      <c r="B31" s="30"/>
      <c r="C31" s="32" t="s">
        <v>15</v>
      </c>
      <c r="D31" s="33">
        <v>0</v>
      </c>
      <c r="E31" s="33">
        <v>28400</v>
      </c>
      <c r="F31" s="33">
        <v>0</v>
      </c>
      <c r="G31" s="33">
        <v>28400</v>
      </c>
      <c r="H31" s="34"/>
    </row>
    <row r="32" spans="2:8" s="28" customFormat="1">
      <c r="B32" s="30"/>
      <c r="C32" s="32" t="s">
        <v>23</v>
      </c>
      <c r="D32" s="33">
        <v>0</v>
      </c>
      <c r="E32" s="33">
        <v>117910</v>
      </c>
      <c r="F32" s="33">
        <v>0</v>
      </c>
      <c r="G32" s="33">
        <v>117910</v>
      </c>
      <c r="H32" s="34"/>
    </row>
    <row r="33" spans="2:8" s="28" customFormat="1">
      <c r="B33" s="30"/>
      <c r="C33" s="30" t="s">
        <v>81</v>
      </c>
      <c r="D33" s="36">
        <v>0</v>
      </c>
      <c r="E33" s="36">
        <v>214810</v>
      </c>
      <c r="F33" s="36">
        <v>0</v>
      </c>
      <c r="G33" s="36">
        <v>214810</v>
      </c>
      <c r="H33" s="34">
        <f>G33/$G$310</f>
        <v>1.6992683729698425E-2</v>
      </c>
    </row>
    <row r="34" spans="2:8" s="28" customFormat="1">
      <c r="B34" s="30" t="s">
        <v>10</v>
      </c>
      <c r="C34" s="32" t="s">
        <v>43</v>
      </c>
      <c r="D34" s="33">
        <v>0</v>
      </c>
      <c r="E34" s="33">
        <v>0</v>
      </c>
      <c r="F34" s="33">
        <v>182845</v>
      </c>
      <c r="G34" s="33">
        <v>182845</v>
      </c>
      <c r="H34" s="34"/>
    </row>
    <row r="35" spans="2:8" s="28" customFormat="1">
      <c r="B35" s="30"/>
      <c r="C35" s="32" t="s">
        <v>9</v>
      </c>
      <c r="D35" s="33">
        <v>101</v>
      </c>
      <c r="E35" s="33">
        <v>0</v>
      </c>
      <c r="F35" s="33">
        <v>0</v>
      </c>
      <c r="G35" s="33">
        <v>101</v>
      </c>
      <c r="H35" s="34"/>
    </row>
    <row r="36" spans="2:8" s="28" customFormat="1">
      <c r="B36" s="30"/>
      <c r="C36" s="32" t="s">
        <v>16</v>
      </c>
      <c r="D36" s="33">
        <v>30180</v>
      </c>
      <c r="E36" s="33">
        <v>0</v>
      </c>
      <c r="F36" s="33">
        <v>0</v>
      </c>
      <c r="G36" s="33">
        <v>30180</v>
      </c>
      <c r="H36" s="34"/>
    </row>
    <row r="37" spans="2:8" s="28" customFormat="1">
      <c r="B37" s="30"/>
      <c r="C37" s="32" t="s">
        <v>15</v>
      </c>
      <c r="D37" s="33">
        <v>0</v>
      </c>
      <c r="E37" s="33">
        <v>0</v>
      </c>
      <c r="F37" s="33">
        <v>32000</v>
      </c>
      <c r="G37" s="33">
        <v>32000</v>
      </c>
      <c r="H37" s="34"/>
    </row>
    <row r="38" spans="2:8" s="28" customFormat="1">
      <c r="B38" s="30"/>
      <c r="C38" s="32" t="s">
        <v>14</v>
      </c>
      <c r="D38" s="33">
        <v>81</v>
      </c>
      <c r="E38" s="33">
        <v>0</v>
      </c>
      <c r="F38" s="33">
        <v>0</v>
      </c>
      <c r="G38" s="33">
        <v>81</v>
      </c>
      <c r="H38" s="34"/>
    </row>
    <row r="39" spans="2:8" s="28" customFormat="1">
      <c r="B39" s="30"/>
      <c r="C39" s="32" t="s">
        <v>39</v>
      </c>
      <c r="D39" s="33">
        <v>0</v>
      </c>
      <c r="E39" s="33">
        <v>0</v>
      </c>
      <c r="F39" s="33">
        <v>17902.555</v>
      </c>
      <c r="G39" s="33">
        <v>17902.555</v>
      </c>
      <c r="H39" s="34"/>
    </row>
    <row r="40" spans="2:8" s="28" customFormat="1">
      <c r="B40" s="30"/>
      <c r="C40" s="30" t="s">
        <v>81</v>
      </c>
      <c r="D40" s="36">
        <v>30362</v>
      </c>
      <c r="E40" s="36">
        <v>0</v>
      </c>
      <c r="F40" s="36">
        <v>232747.55499999999</v>
      </c>
      <c r="G40" s="36">
        <v>263109.55499999999</v>
      </c>
      <c r="H40" s="34">
        <f>G40/$G$310</f>
        <v>2.0813451209797926E-2</v>
      </c>
    </row>
    <row r="41" spans="2:8" s="28" customFormat="1">
      <c r="B41" s="30" t="s">
        <v>11</v>
      </c>
      <c r="C41" s="32" t="s">
        <v>15</v>
      </c>
      <c r="D41" s="33">
        <v>1188</v>
      </c>
      <c r="E41" s="33">
        <v>0</v>
      </c>
      <c r="F41" s="33">
        <v>0</v>
      </c>
      <c r="G41" s="33">
        <v>1188</v>
      </c>
      <c r="H41" s="34"/>
    </row>
    <row r="42" spans="2:8" s="28" customFormat="1">
      <c r="B42" s="30"/>
      <c r="C42" s="30" t="s">
        <v>81</v>
      </c>
      <c r="D42" s="36">
        <v>1188</v>
      </c>
      <c r="E42" s="36">
        <v>0</v>
      </c>
      <c r="F42" s="36">
        <v>0</v>
      </c>
      <c r="G42" s="36">
        <v>1188</v>
      </c>
      <c r="H42" s="34">
        <f>G42/$G$310</f>
        <v>9.3977506963743431E-5</v>
      </c>
    </row>
    <row r="43" spans="2:8" s="28" customFormat="1">
      <c r="B43" s="30" t="s">
        <v>43</v>
      </c>
      <c r="C43" s="32" t="s">
        <v>8</v>
      </c>
      <c r="D43" s="33">
        <v>8200</v>
      </c>
      <c r="E43" s="33">
        <v>0</v>
      </c>
      <c r="F43" s="33">
        <v>0</v>
      </c>
      <c r="G43" s="33">
        <v>8200</v>
      </c>
      <c r="H43" s="34"/>
    </row>
    <row r="44" spans="2:8" s="28" customFormat="1">
      <c r="B44" s="30"/>
      <c r="C44" s="32" t="s">
        <v>10</v>
      </c>
      <c r="D44" s="33">
        <v>10600</v>
      </c>
      <c r="E44" s="33">
        <v>18800</v>
      </c>
      <c r="F44" s="33">
        <v>33800</v>
      </c>
      <c r="G44" s="33">
        <v>63200</v>
      </c>
      <c r="H44" s="34"/>
    </row>
    <row r="45" spans="2:8" s="28" customFormat="1">
      <c r="B45" s="30"/>
      <c r="C45" s="32" t="s">
        <v>52</v>
      </c>
      <c r="D45" s="33">
        <v>11200</v>
      </c>
      <c r="E45" s="33">
        <v>0</v>
      </c>
      <c r="F45" s="33">
        <v>0</v>
      </c>
      <c r="G45" s="33">
        <v>11200</v>
      </c>
      <c r="H45" s="34"/>
    </row>
    <row r="46" spans="2:8" s="28" customFormat="1">
      <c r="B46" s="30"/>
      <c r="C46" s="30" t="s">
        <v>81</v>
      </c>
      <c r="D46" s="36">
        <v>30000</v>
      </c>
      <c r="E46" s="36">
        <v>18800</v>
      </c>
      <c r="F46" s="36">
        <v>33800</v>
      </c>
      <c r="G46" s="36">
        <v>82600</v>
      </c>
      <c r="H46" s="34">
        <f>G46/$G$310</f>
        <v>6.5341263259303091E-3</v>
      </c>
    </row>
    <row r="47" spans="2:8" s="28" customFormat="1">
      <c r="B47" s="30" t="s">
        <v>40</v>
      </c>
      <c r="C47" s="32" t="s">
        <v>46</v>
      </c>
      <c r="D47" s="33">
        <v>6451</v>
      </c>
      <c r="E47" s="33">
        <v>0</v>
      </c>
      <c r="F47" s="33">
        <v>23539</v>
      </c>
      <c r="G47" s="33">
        <v>29990</v>
      </c>
      <c r="H47" s="34"/>
    </row>
    <row r="48" spans="2:8" s="28" customFormat="1">
      <c r="B48" s="30"/>
      <c r="C48" s="32" t="s">
        <v>13</v>
      </c>
      <c r="D48" s="33">
        <v>0</v>
      </c>
      <c r="E48" s="33">
        <v>0</v>
      </c>
      <c r="F48" s="33">
        <v>24150</v>
      </c>
      <c r="G48" s="33">
        <v>24150</v>
      </c>
      <c r="H48" s="34"/>
    </row>
    <row r="49" spans="2:8" s="28" customFormat="1">
      <c r="B49" s="30"/>
      <c r="C49" s="32" t="s">
        <v>39</v>
      </c>
      <c r="D49" s="33">
        <v>0</v>
      </c>
      <c r="E49" s="33">
        <v>0</v>
      </c>
      <c r="F49" s="33">
        <v>28093.353999999999</v>
      </c>
      <c r="G49" s="33">
        <v>28093.353999999999</v>
      </c>
      <c r="H49" s="34"/>
    </row>
    <row r="50" spans="2:8" s="28" customFormat="1">
      <c r="B50" s="30"/>
      <c r="C50" s="30" t="s">
        <v>81</v>
      </c>
      <c r="D50" s="36">
        <v>6451</v>
      </c>
      <c r="E50" s="36">
        <v>0</v>
      </c>
      <c r="F50" s="36">
        <v>75782.353999999992</v>
      </c>
      <c r="G50" s="36">
        <v>82233.353999999992</v>
      </c>
      <c r="H50" s="34">
        <f>G50/$G$310</f>
        <v>6.5051225573964462E-3</v>
      </c>
    </row>
    <row r="51" spans="2:8" s="28" customFormat="1">
      <c r="B51" s="30" t="s">
        <v>12</v>
      </c>
      <c r="C51" s="32" t="s">
        <v>11</v>
      </c>
      <c r="D51" s="33">
        <v>0</v>
      </c>
      <c r="E51" s="33">
        <v>13250</v>
      </c>
      <c r="F51" s="33">
        <v>0</v>
      </c>
      <c r="G51" s="33">
        <v>13250</v>
      </c>
      <c r="H51" s="34"/>
    </row>
    <row r="52" spans="2:8" s="28" customFormat="1">
      <c r="B52" s="30"/>
      <c r="C52" s="32" t="s">
        <v>18</v>
      </c>
      <c r="D52" s="33">
        <v>0</v>
      </c>
      <c r="E52" s="33">
        <v>15200</v>
      </c>
      <c r="F52" s="33">
        <v>0</v>
      </c>
      <c r="G52" s="33">
        <v>15200</v>
      </c>
      <c r="H52" s="34"/>
    </row>
    <row r="53" spans="2:8" s="28" customFormat="1">
      <c r="B53" s="30"/>
      <c r="C53" s="30" t="s">
        <v>81</v>
      </c>
      <c r="D53" s="36">
        <v>0</v>
      </c>
      <c r="E53" s="36">
        <v>28450</v>
      </c>
      <c r="F53" s="36">
        <v>0</v>
      </c>
      <c r="G53" s="36">
        <v>28450</v>
      </c>
      <c r="H53" s="34">
        <f>G53/$G$310</f>
        <v>2.2505556171031151E-3</v>
      </c>
    </row>
    <row r="54" spans="2:8" s="28" customFormat="1">
      <c r="B54" s="30" t="s">
        <v>25</v>
      </c>
      <c r="C54" s="32" t="s">
        <v>8</v>
      </c>
      <c r="D54" s="33">
        <v>0</v>
      </c>
      <c r="E54" s="33">
        <v>0</v>
      </c>
      <c r="F54" s="33">
        <v>10100</v>
      </c>
      <c r="G54" s="33">
        <v>10100</v>
      </c>
      <c r="H54" s="34"/>
    </row>
    <row r="55" spans="2:8" s="28" customFormat="1">
      <c r="B55" s="30"/>
      <c r="C55" s="32" t="s">
        <v>40</v>
      </c>
      <c r="D55" s="33">
        <v>0</v>
      </c>
      <c r="E55" s="33">
        <v>0</v>
      </c>
      <c r="F55" s="33">
        <v>72095</v>
      </c>
      <c r="G55" s="33">
        <v>72095</v>
      </c>
      <c r="H55" s="34"/>
    </row>
    <row r="56" spans="2:8" s="28" customFormat="1">
      <c r="B56" s="30"/>
      <c r="C56" s="32" t="s">
        <v>43</v>
      </c>
      <c r="D56" s="33">
        <v>0</v>
      </c>
      <c r="E56" s="33">
        <v>0</v>
      </c>
      <c r="F56" s="33">
        <v>10110</v>
      </c>
      <c r="G56" s="33">
        <v>10110</v>
      </c>
      <c r="H56" s="34"/>
    </row>
    <row r="57" spans="2:8" s="28" customFormat="1">
      <c r="B57" s="30"/>
      <c r="C57" s="32" t="s">
        <v>9</v>
      </c>
      <c r="D57" s="33">
        <v>0</v>
      </c>
      <c r="E57" s="33">
        <v>0</v>
      </c>
      <c r="F57" s="33">
        <v>10280</v>
      </c>
      <c r="G57" s="33">
        <v>10280</v>
      </c>
      <c r="H57" s="34"/>
    </row>
    <row r="58" spans="2:8" s="28" customFormat="1">
      <c r="B58" s="30"/>
      <c r="C58" s="32" t="s">
        <v>13</v>
      </c>
      <c r="D58" s="33">
        <v>0</v>
      </c>
      <c r="E58" s="33">
        <v>0</v>
      </c>
      <c r="F58" s="33">
        <v>33065</v>
      </c>
      <c r="G58" s="33">
        <v>33065</v>
      </c>
      <c r="H58" s="34"/>
    </row>
    <row r="59" spans="2:8" s="28" customFormat="1">
      <c r="B59" s="30"/>
      <c r="C59" s="32" t="s">
        <v>17</v>
      </c>
      <c r="D59" s="33">
        <v>0</v>
      </c>
      <c r="E59" s="33">
        <v>0</v>
      </c>
      <c r="F59" s="33">
        <v>70898</v>
      </c>
      <c r="G59" s="33">
        <v>70898</v>
      </c>
      <c r="H59" s="34"/>
    </row>
    <row r="60" spans="2:8" s="28" customFormat="1">
      <c r="B60" s="30"/>
      <c r="C60" s="30" t="s">
        <v>81</v>
      </c>
      <c r="D60" s="36">
        <v>0</v>
      </c>
      <c r="E60" s="36">
        <v>0</v>
      </c>
      <c r="F60" s="36">
        <v>206548</v>
      </c>
      <c r="G60" s="36">
        <v>206548</v>
      </c>
      <c r="H60" s="34">
        <f>G60/$G$310</f>
        <v>1.6339112885814206E-2</v>
      </c>
    </row>
    <row r="61" spans="2:8" s="28" customFormat="1">
      <c r="B61" s="30" t="s">
        <v>46</v>
      </c>
      <c r="C61" s="32" t="s">
        <v>10</v>
      </c>
      <c r="D61" s="33">
        <v>0</v>
      </c>
      <c r="E61" s="33">
        <v>0</v>
      </c>
      <c r="F61" s="33">
        <v>99029</v>
      </c>
      <c r="G61" s="33">
        <v>99029</v>
      </c>
      <c r="H61" s="34"/>
    </row>
    <row r="62" spans="2:8" s="28" customFormat="1">
      <c r="B62" s="30"/>
      <c r="C62" s="30" t="s">
        <v>81</v>
      </c>
      <c r="D62" s="36">
        <v>0</v>
      </c>
      <c r="E62" s="36">
        <v>0</v>
      </c>
      <c r="F62" s="36">
        <v>99029</v>
      </c>
      <c r="G62" s="36">
        <v>99029</v>
      </c>
      <c r="H62" s="34">
        <f>G62/$G$310</f>
        <v>7.8337529773674659E-3</v>
      </c>
    </row>
    <row r="63" spans="2:8" s="28" customFormat="1">
      <c r="B63" s="30" t="s">
        <v>68</v>
      </c>
      <c r="C63" s="32" t="s">
        <v>14</v>
      </c>
      <c r="D63" s="33">
        <v>18.850000000000001</v>
      </c>
      <c r="E63" s="33">
        <v>15.6</v>
      </c>
      <c r="F63" s="33">
        <v>0</v>
      </c>
      <c r="G63" s="33">
        <v>34.450000000000003</v>
      </c>
      <c r="H63" s="34"/>
    </row>
    <row r="64" spans="2:8" s="28" customFormat="1">
      <c r="B64" s="30"/>
      <c r="C64" s="30" t="s">
        <v>81</v>
      </c>
      <c r="D64" s="36">
        <v>18.850000000000001</v>
      </c>
      <c r="E64" s="36">
        <v>15.6</v>
      </c>
      <c r="F64" s="36">
        <v>0</v>
      </c>
      <c r="G64" s="36">
        <v>34.450000000000003</v>
      </c>
      <c r="H64" s="34">
        <f>G64/$G$310</f>
        <v>2.725189490657375E-6</v>
      </c>
    </row>
    <row r="65" spans="1:8" s="28" customFormat="1">
      <c r="B65" s="30" t="s">
        <v>47</v>
      </c>
      <c r="C65" s="32" t="s">
        <v>60</v>
      </c>
      <c r="D65" s="33">
        <v>25.09</v>
      </c>
      <c r="E65" s="33">
        <v>0</v>
      </c>
      <c r="F65" s="33">
        <v>0</v>
      </c>
      <c r="G65" s="33">
        <v>25.09</v>
      </c>
      <c r="H65" s="34"/>
    </row>
    <row r="66" spans="1:8" s="28" customFormat="1">
      <c r="B66" s="30"/>
      <c r="C66" s="32" t="s">
        <v>14</v>
      </c>
      <c r="D66" s="33">
        <v>613.39</v>
      </c>
      <c r="E66" s="33">
        <v>0</v>
      </c>
      <c r="F66" s="33">
        <v>0</v>
      </c>
      <c r="G66" s="33">
        <v>613.39</v>
      </c>
      <c r="H66" s="34"/>
    </row>
    <row r="67" spans="1:8" s="28" customFormat="1">
      <c r="B67" s="30"/>
      <c r="C67" s="30" t="s">
        <v>81</v>
      </c>
      <c r="D67" s="36">
        <v>638.48</v>
      </c>
      <c r="E67" s="36">
        <v>0</v>
      </c>
      <c r="F67" s="36">
        <v>0</v>
      </c>
      <c r="G67" s="36">
        <v>638.48</v>
      </c>
      <c r="H67" s="34">
        <f>G67/$G$310</f>
        <v>5.0507372597820628E-5</v>
      </c>
    </row>
    <row r="68" spans="1:8" s="28" customFormat="1">
      <c r="B68" s="30" t="s">
        <v>13</v>
      </c>
      <c r="C68" s="32" t="s">
        <v>8</v>
      </c>
      <c r="D68" s="33">
        <v>0</v>
      </c>
      <c r="E68" s="33">
        <v>0</v>
      </c>
      <c r="F68" s="33">
        <v>18976.666000000001</v>
      </c>
      <c r="G68" s="33">
        <v>18976.666000000001</v>
      </c>
      <c r="H68" s="34"/>
    </row>
    <row r="69" spans="1:8">
      <c r="A69" s="28"/>
      <c r="B69" s="30"/>
      <c r="C69" s="32" t="s">
        <v>36</v>
      </c>
      <c r="D69" s="33">
        <v>0</v>
      </c>
      <c r="E69" s="33">
        <v>0</v>
      </c>
      <c r="F69" s="33">
        <v>22612.67</v>
      </c>
      <c r="G69" s="33">
        <v>22612.67</v>
      </c>
      <c r="H69" s="34"/>
    </row>
    <row r="70" spans="1:8">
      <c r="B70" s="30"/>
      <c r="C70" s="32" t="s">
        <v>39</v>
      </c>
      <c r="D70" s="33">
        <v>0</v>
      </c>
      <c r="E70" s="33">
        <v>0</v>
      </c>
      <c r="F70" s="33">
        <v>168136.44100000002</v>
      </c>
      <c r="G70" s="33">
        <v>25017.148000000001</v>
      </c>
      <c r="H70" s="34"/>
    </row>
    <row r="71" spans="1:8">
      <c r="B71" s="30"/>
      <c r="C71" s="32" t="s">
        <v>40</v>
      </c>
      <c r="D71" s="33">
        <v>0</v>
      </c>
      <c r="E71" s="33">
        <v>0</v>
      </c>
      <c r="F71" s="33">
        <v>150002.58299999998</v>
      </c>
      <c r="G71" s="33">
        <v>150002.58299999998</v>
      </c>
      <c r="H71" s="34"/>
    </row>
    <row r="72" spans="1:8">
      <c r="B72" s="30"/>
      <c r="C72" s="32" t="s">
        <v>19</v>
      </c>
      <c r="D72" s="33">
        <v>0</v>
      </c>
      <c r="E72" s="33">
        <v>0</v>
      </c>
      <c r="F72" s="33">
        <v>55458.401999999995</v>
      </c>
      <c r="G72" s="33">
        <v>55458.401999999995</v>
      </c>
      <c r="H72" s="34"/>
    </row>
    <row r="73" spans="1:8">
      <c r="B73" s="30"/>
      <c r="C73" s="32" t="s">
        <v>25</v>
      </c>
      <c r="D73" s="33">
        <v>0</v>
      </c>
      <c r="E73" s="33">
        <v>0</v>
      </c>
      <c r="F73" s="33">
        <v>89509.72600000001</v>
      </c>
      <c r="G73" s="33">
        <v>89509.72600000001</v>
      </c>
      <c r="H73" s="34"/>
    </row>
    <row r="74" spans="1:8">
      <c r="B74" s="30"/>
      <c r="C74" s="32" t="s">
        <v>46</v>
      </c>
      <c r="D74" s="33">
        <v>0</v>
      </c>
      <c r="E74" s="33">
        <v>0</v>
      </c>
      <c r="F74" s="33">
        <v>73696.091</v>
      </c>
      <c r="G74" s="33">
        <v>73696.091</v>
      </c>
      <c r="H74" s="34"/>
    </row>
    <row r="75" spans="1:8">
      <c r="B75" s="35"/>
      <c r="C75" s="37" t="s">
        <v>9</v>
      </c>
      <c r="D75" s="38">
        <v>0</v>
      </c>
      <c r="E75" s="38">
        <v>0</v>
      </c>
      <c r="F75" s="38">
        <v>18519.361000000001</v>
      </c>
      <c r="G75" s="38">
        <v>18519.361000000001</v>
      </c>
      <c r="H75" s="34"/>
    </row>
    <row r="76" spans="1:8">
      <c r="B76" s="35"/>
      <c r="C76" s="37" t="s">
        <v>10</v>
      </c>
      <c r="D76" s="38">
        <v>0</v>
      </c>
      <c r="E76" s="38">
        <v>0</v>
      </c>
      <c r="F76" s="38">
        <v>294204.16600000003</v>
      </c>
      <c r="G76" s="38">
        <v>294204.16600000003</v>
      </c>
      <c r="H76" s="34"/>
    </row>
    <row r="77" spans="1:8">
      <c r="B77" s="35"/>
      <c r="C77" s="37" t="s">
        <v>50</v>
      </c>
      <c r="D77" s="38">
        <v>0</v>
      </c>
      <c r="E77" s="38">
        <v>0</v>
      </c>
      <c r="F77" s="38">
        <v>1107.8309999999999</v>
      </c>
      <c r="G77" s="38">
        <v>1107.8309999999999</v>
      </c>
      <c r="H77" s="34"/>
    </row>
    <row r="78" spans="1:8">
      <c r="B78" s="35"/>
      <c r="C78" s="37" t="s">
        <v>15</v>
      </c>
      <c r="D78" s="38">
        <v>0</v>
      </c>
      <c r="E78" s="38">
        <v>0</v>
      </c>
      <c r="F78" s="38">
        <v>11848.591</v>
      </c>
      <c r="G78" s="38">
        <v>11848.591</v>
      </c>
      <c r="H78" s="34"/>
    </row>
    <row r="79" spans="1:8">
      <c r="B79" s="35"/>
      <c r="C79" s="37" t="s">
        <v>17</v>
      </c>
      <c r="D79" s="38">
        <v>0</v>
      </c>
      <c r="E79" s="38">
        <v>0</v>
      </c>
      <c r="F79" s="38">
        <v>110915.853</v>
      </c>
      <c r="G79" s="38">
        <v>110915.853</v>
      </c>
      <c r="H79" s="34"/>
    </row>
    <row r="80" spans="1:8">
      <c r="B80" s="35"/>
      <c r="C80" s="37" t="s">
        <v>23</v>
      </c>
      <c r="D80" s="38">
        <v>0</v>
      </c>
      <c r="E80" s="38">
        <v>0</v>
      </c>
      <c r="F80" s="38">
        <v>460480.90980000014</v>
      </c>
      <c r="G80" s="38">
        <v>460480.90980000014</v>
      </c>
      <c r="H80" s="34"/>
    </row>
    <row r="81" spans="2:8">
      <c r="B81" s="35"/>
      <c r="C81" s="35" t="s">
        <v>81</v>
      </c>
      <c r="D81" s="39">
        <v>0</v>
      </c>
      <c r="E81" s="39">
        <v>0</v>
      </c>
      <c r="F81" s="39">
        <v>1475469.2907999998</v>
      </c>
      <c r="G81" s="39">
        <v>1475469.2907999998</v>
      </c>
      <c r="H81" s="34">
        <f>G81/$G$310</f>
        <v>0.11671795080046007</v>
      </c>
    </row>
    <row r="82" spans="2:8">
      <c r="B82" s="35" t="s">
        <v>14</v>
      </c>
      <c r="C82" s="37" t="s">
        <v>11</v>
      </c>
      <c r="D82" s="38">
        <v>1469</v>
      </c>
      <c r="E82" s="38">
        <v>0</v>
      </c>
      <c r="F82" s="38">
        <v>0</v>
      </c>
      <c r="G82" s="38">
        <v>1469</v>
      </c>
      <c r="H82" s="34"/>
    </row>
    <row r="83" spans="2:8">
      <c r="B83" s="35"/>
      <c r="C83" s="37" t="s">
        <v>68</v>
      </c>
      <c r="D83" s="38">
        <v>11466.829999999998</v>
      </c>
      <c r="E83" s="38">
        <v>0</v>
      </c>
      <c r="F83" s="38">
        <v>0</v>
      </c>
      <c r="G83" s="38">
        <v>11466.829999999998</v>
      </c>
      <c r="H83" s="34"/>
    </row>
    <row r="84" spans="2:8">
      <c r="B84" s="35"/>
      <c r="C84" s="37" t="s">
        <v>47</v>
      </c>
      <c r="D84" s="38">
        <v>2926.3199999999993</v>
      </c>
      <c r="E84" s="38">
        <v>0</v>
      </c>
      <c r="F84" s="38">
        <v>0</v>
      </c>
      <c r="G84" s="38">
        <v>2926.3199999999993</v>
      </c>
      <c r="H84" s="34"/>
    </row>
    <row r="85" spans="2:8">
      <c r="B85" s="35"/>
      <c r="C85" s="37" t="s">
        <v>16</v>
      </c>
      <c r="D85" s="38">
        <v>65336</v>
      </c>
      <c r="E85" s="38">
        <v>0</v>
      </c>
      <c r="F85" s="38">
        <v>0</v>
      </c>
      <c r="G85" s="38">
        <v>65336</v>
      </c>
      <c r="H85" s="34"/>
    </row>
    <row r="86" spans="2:8">
      <c r="B86" s="35"/>
      <c r="C86" s="37" t="s">
        <v>10</v>
      </c>
      <c r="D86" s="38">
        <v>28528.96458</v>
      </c>
      <c r="E86" s="38">
        <v>0</v>
      </c>
      <c r="F86" s="38">
        <v>49000</v>
      </c>
      <c r="G86" s="38">
        <v>77528.96458</v>
      </c>
      <c r="H86" s="34"/>
    </row>
    <row r="87" spans="2:8">
      <c r="B87" s="35"/>
      <c r="C87" s="37" t="s">
        <v>17</v>
      </c>
      <c r="D87" s="38">
        <v>6964</v>
      </c>
      <c r="E87" s="38">
        <v>0</v>
      </c>
      <c r="F87" s="38">
        <v>0</v>
      </c>
      <c r="G87" s="38">
        <v>6964</v>
      </c>
      <c r="H87" s="34"/>
    </row>
    <row r="88" spans="2:8">
      <c r="B88" s="35"/>
      <c r="C88" s="35" t="s">
        <v>81</v>
      </c>
      <c r="D88" s="39">
        <v>116691.11457999999</v>
      </c>
      <c r="E88" s="39">
        <v>0</v>
      </c>
      <c r="F88" s="39">
        <v>49000</v>
      </c>
      <c r="G88" s="39">
        <v>165691.11457999999</v>
      </c>
      <c r="H88" s="34">
        <f>G88/$G$310</f>
        <v>1.3107102587771348E-2</v>
      </c>
    </row>
    <row r="89" spans="2:8">
      <c r="B89" s="35" t="s">
        <v>15</v>
      </c>
      <c r="C89" s="37" t="s">
        <v>35</v>
      </c>
      <c r="D89" s="38">
        <v>180</v>
      </c>
      <c r="E89" s="38">
        <v>0</v>
      </c>
      <c r="F89" s="38">
        <v>0</v>
      </c>
      <c r="G89" s="38">
        <v>180</v>
      </c>
      <c r="H89" s="34"/>
    </row>
    <row r="90" spans="2:8">
      <c r="B90" s="35"/>
      <c r="C90" s="37" t="s">
        <v>8</v>
      </c>
      <c r="D90" s="38">
        <v>1371</v>
      </c>
      <c r="E90" s="38">
        <v>0</v>
      </c>
      <c r="F90" s="38">
        <v>0</v>
      </c>
      <c r="G90" s="38">
        <v>1371</v>
      </c>
      <c r="H90" s="34"/>
    </row>
    <row r="91" spans="2:8">
      <c r="B91" s="35"/>
      <c r="C91" s="37" t="s">
        <v>43</v>
      </c>
      <c r="D91" s="38">
        <v>0</v>
      </c>
      <c r="E91" s="38">
        <v>0</v>
      </c>
      <c r="F91" s="38">
        <v>18200</v>
      </c>
      <c r="G91" s="38">
        <v>18200</v>
      </c>
      <c r="H91" s="34"/>
    </row>
    <row r="92" spans="2:8">
      <c r="B92" s="35"/>
      <c r="C92" s="37" t="s">
        <v>10</v>
      </c>
      <c r="D92" s="38">
        <v>0</v>
      </c>
      <c r="E92" s="38">
        <v>0</v>
      </c>
      <c r="F92" s="38">
        <v>634845</v>
      </c>
      <c r="G92" s="38">
        <v>634845</v>
      </c>
      <c r="H92" s="34"/>
    </row>
    <row r="93" spans="2:8">
      <c r="B93" s="35"/>
      <c r="C93" s="37" t="s">
        <v>17</v>
      </c>
      <c r="D93" s="38">
        <v>776.1</v>
      </c>
      <c r="E93" s="38">
        <v>0</v>
      </c>
      <c r="F93" s="38">
        <v>0</v>
      </c>
      <c r="G93" s="38">
        <v>776.1</v>
      </c>
      <c r="H93" s="34"/>
    </row>
    <row r="94" spans="2:8">
      <c r="B94" s="35"/>
      <c r="C94" s="37" t="s">
        <v>16</v>
      </c>
      <c r="D94" s="38">
        <v>28014</v>
      </c>
      <c r="E94" s="38">
        <v>0</v>
      </c>
      <c r="F94" s="38">
        <v>0</v>
      </c>
      <c r="G94" s="38">
        <v>28014</v>
      </c>
      <c r="H94" s="34"/>
    </row>
    <row r="95" spans="2:8">
      <c r="B95" s="35"/>
      <c r="C95" s="37" t="s">
        <v>14</v>
      </c>
      <c r="D95" s="38">
        <v>8000</v>
      </c>
      <c r="E95" s="38">
        <v>0</v>
      </c>
      <c r="F95" s="38">
        <v>0</v>
      </c>
      <c r="G95" s="38">
        <v>8000</v>
      </c>
      <c r="H95" s="34"/>
    </row>
    <row r="96" spans="2:8">
      <c r="B96" s="35"/>
      <c r="C96" s="35" t="s">
        <v>81</v>
      </c>
      <c r="D96" s="39">
        <v>38341.1</v>
      </c>
      <c r="E96" s="39">
        <v>0</v>
      </c>
      <c r="F96" s="39">
        <v>653045</v>
      </c>
      <c r="G96" s="39">
        <v>691386.1</v>
      </c>
      <c r="H96" s="34">
        <f>G96/$G$310</f>
        <v>5.4692543794095466E-2</v>
      </c>
    </row>
    <row r="97" spans="2:8">
      <c r="B97" s="35" t="s">
        <v>16</v>
      </c>
      <c r="C97" s="37" t="s">
        <v>24</v>
      </c>
      <c r="D97" s="38">
        <v>24</v>
      </c>
      <c r="E97" s="38">
        <v>0</v>
      </c>
      <c r="F97" s="38">
        <v>0</v>
      </c>
      <c r="G97" s="38">
        <v>24</v>
      </c>
      <c r="H97" s="34"/>
    </row>
    <row r="98" spans="2:8">
      <c r="B98" s="35"/>
      <c r="C98" s="37" t="s">
        <v>18</v>
      </c>
      <c r="D98" s="38">
        <v>22000</v>
      </c>
      <c r="E98" s="38">
        <v>0</v>
      </c>
      <c r="F98" s="38">
        <v>0</v>
      </c>
      <c r="G98" s="38">
        <v>22000</v>
      </c>
      <c r="H98" s="34"/>
    </row>
    <row r="99" spans="2:8">
      <c r="B99" s="35"/>
      <c r="C99" s="37" t="s">
        <v>15</v>
      </c>
      <c r="D99" s="38">
        <v>125328</v>
      </c>
      <c r="E99" s="38">
        <v>0</v>
      </c>
      <c r="F99" s="38">
        <v>0</v>
      </c>
      <c r="G99" s="38">
        <v>125328</v>
      </c>
      <c r="H99" s="34"/>
    </row>
    <row r="100" spans="2:8">
      <c r="B100" s="35"/>
      <c r="C100" s="37" t="s">
        <v>23</v>
      </c>
      <c r="D100" s="38">
        <v>47000</v>
      </c>
      <c r="E100" s="38">
        <v>0</v>
      </c>
      <c r="F100" s="38">
        <v>0</v>
      </c>
      <c r="G100" s="38">
        <v>47000</v>
      </c>
      <c r="H100" s="34"/>
    </row>
    <row r="101" spans="2:8">
      <c r="B101" s="35"/>
      <c r="C101" s="35" t="s">
        <v>81</v>
      </c>
      <c r="D101" s="39">
        <v>194352</v>
      </c>
      <c r="E101" s="39">
        <v>0</v>
      </c>
      <c r="F101" s="39">
        <v>0</v>
      </c>
      <c r="G101" s="39">
        <v>194352</v>
      </c>
      <c r="H101" s="34">
        <f>G101/$G$310</f>
        <v>1.5374340432169582E-2</v>
      </c>
    </row>
    <row r="102" spans="2:8">
      <c r="B102" s="35" t="s">
        <v>23</v>
      </c>
      <c r="C102" s="37" t="s">
        <v>35</v>
      </c>
      <c r="D102" s="38">
        <v>189</v>
      </c>
      <c r="E102" s="38">
        <v>0</v>
      </c>
      <c r="F102" s="38">
        <v>0</v>
      </c>
      <c r="G102" s="38">
        <v>189</v>
      </c>
      <c r="H102" s="34"/>
    </row>
    <row r="103" spans="2:8">
      <c r="B103" s="35"/>
      <c r="C103" s="37" t="s">
        <v>11</v>
      </c>
      <c r="D103" s="38">
        <v>0</v>
      </c>
      <c r="E103" s="38">
        <v>12424</v>
      </c>
      <c r="F103" s="38">
        <v>0</v>
      </c>
      <c r="G103" s="38">
        <v>12424</v>
      </c>
      <c r="H103" s="34"/>
    </row>
    <row r="104" spans="2:8">
      <c r="B104" s="35"/>
      <c r="C104" s="37" t="s">
        <v>36</v>
      </c>
      <c r="D104" s="38">
        <v>0</v>
      </c>
      <c r="E104" s="38">
        <v>0</v>
      </c>
      <c r="F104" s="38">
        <v>10000</v>
      </c>
      <c r="G104" s="38">
        <v>10000</v>
      </c>
      <c r="H104" s="34"/>
    </row>
    <row r="105" spans="2:8">
      <c r="B105" s="35"/>
      <c r="C105" s="37" t="s">
        <v>39</v>
      </c>
      <c r="D105" s="38">
        <v>0</v>
      </c>
      <c r="E105" s="38">
        <v>0</v>
      </c>
      <c r="F105" s="38">
        <v>502103.065</v>
      </c>
      <c r="G105" s="38">
        <v>502103.065</v>
      </c>
      <c r="H105" s="34"/>
    </row>
    <row r="106" spans="2:8">
      <c r="B106" s="35"/>
      <c r="C106" s="37" t="s">
        <v>19</v>
      </c>
      <c r="D106" s="38">
        <v>0</v>
      </c>
      <c r="E106" s="38">
        <v>0</v>
      </c>
      <c r="F106" s="38">
        <v>47800</v>
      </c>
      <c r="G106" s="38">
        <v>47800</v>
      </c>
      <c r="H106" s="34"/>
    </row>
    <row r="107" spans="2:8">
      <c r="B107" s="35"/>
      <c r="C107" s="37" t="s">
        <v>46</v>
      </c>
      <c r="D107" s="38">
        <v>0</v>
      </c>
      <c r="E107" s="38">
        <v>0</v>
      </c>
      <c r="F107" s="38">
        <v>25000</v>
      </c>
      <c r="G107" s="38">
        <v>25000</v>
      </c>
      <c r="H107" s="34"/>
    </row>
    <row r="108" spans="2:8">
      <c r="B108" s="35"/>
      <c r="C108" s="37" t="s">
        <v>9</v>
      </c>
      <c r="D108" s="38">
        <v>0</v>
      </c>
      <c r="E108" s="38">
        <v>0</v>
      </c>
      <c r="F108" s="38">
        <v>20000</v>
      </c>
      <c r="G108" s="38">
        <v>20000</v>
      </c>
      <c r="H108" s="34"/>
    </row>
    <row r="109" spans="2:8">
      <c r="B109" s="35"/>
      <c r="C109" s="37" t="s">
        <v>82</v>
      </c>
      <c r="D109" s="38">
        <v>0</v>
      </c>
      <c r="E109" s="38">
        <v>0</v>
      </c>
      <c r="F109" s="38">
        <v>10000</v>
      </c>
      <c r="G109" s="38">
        <v>10000</v>
      </c>
      <c r="H109" s="34"/>
    </row>
    <row r="110" spans="2:8">
      <c r="B110" s="35"/>
      <c r="C110" s="37" t="s">
        <v>10</v>
      </c>
      <c r="D110" s="38">
        <v>0</v>
      </c>
      <c r="E110" s="38">
        <v>0</v>
      </c>
      <c r="F110" s="38">
        <v>25000</v>
      </c>
      <c r="G110" s="38">
        <v>25000</v>
      </c>
      <c r="H110" s="34"/>
    </row>
    <row r="111" spans="2:8">
      <c r="B111" s="35"/>
      <c r="C111" s="37" t="s">
        <v>21</v>
      </c>
      <c r="D111" s="38">
        <v>0</v>
      </c>
      <c r="E111" s="38">
        <v>0</v>
      </c>
      <c r="F111" s="38">
        <v>19000</v>
      </c>
      <c r="G111" s="38">
        <v>19000</v>
      </c>
      <c r="H111" s="34"/>
    </row>
    <row r="112" spans="2:8">
      <c r="B112" s="35"/>
      <c r="C112" s="37" t="s">
        <v>13</v>
      </c>
      <c r="D112" s="38">
        <v>0</v>
      </c>
      <c r="E112" s="38">
        <v>0</v>
      </c>
      <c r="F112" s="38">
        <v>818510.68900000001</v>
      </c>
      <c r="G112" s="38">
        <v>818510.68900000001</v>
      </c>
      <c r="H112" s="34"/>
    </row>
    <row r="113" spans="2:8">
      <c r="B113" s="35"/>
      <c r="C113" s="37" t="s">
        <v>15</v>
      </c>
      <c r="D113" s="38">
        <v>30600</v>
      </c>
      <c r="E113" s="38">
        <v>0</v>
      </c>
      <c r="F113" s="38">
        <v>18000</v>
      </c>
      <c r="G113" s="38">
        <v>48600</v>
      </c>
      <c r="H113" s="34"/>
    </row>
    <row r="114" spans="2:8">
      <c r="B114" s="35"/>
      <c r="C114" s="37" t="s">
        <v>17</v>
      </c>
      <c r="D114" s="38">
        <v>28000</v>
      </c>
      <c r="E114" s="38">
        <v>57000</v>
      </c>
      <c r="F114" s="38">
        <v>1520578.79</v>
      </c>
      <c r="G114" s="38">
        <v>1605578.79</v>
      </c>
      <c r="H114" s="34"/>
    </row>
    <row r="115" spans="2:8">
      <c r="B115" s="35"/>
      <c r="C115" s="37" t="s">
        <v>23</v>
      </c>
      <c r="D115" s="38">
        <v>139300</v>
      </c>
      <c r="E115" s="38">
        <v>0</v>
      </c>
      <c r="F115" s="38">
        <v>588001</v>
      </c>
      <c r="G115" s="38">
        <v>727301</v>
      </c>
      <c r="H115" s="34"/>
    </row>
    <row r="116" spans="2:8">
      <c r="B116" s="35"/>
      <c r="C116" s="37" t="s">
        <v>14</v>
      </c>
      <c r="D116" s="38">
        <v>32000</v>
      </c>
      <c r="E116" s="38">
        <v>0</v>
      </c>
      <c r="F116" s="38">
        <v>0</v>
      </c>
      <c r="G116" s="38">
        <v>32000</v>
      </c>
      <c r="H116" s="34"/>
    </row>
    <row r="117" spans="2:8">
      <c r="B117" s="35"/>
      <c r="C117" s="35" t="s">
        <v>81</v>
      </c>
      <c r="D117" s="39">
        <v>230089</v>
      </c>
      <c r="E117" s="39">
        <v>69424</v>
      </c>
      <c r="F117" s="39">
        <v>3603993.5439999998</v>
      </c>
      <c r="G117" s="39">
        <v>3903506.5439999998</v>
      </c>
      <c r="H117" s="34">
        <f>G117/$G$310</f>
        <v>0.3087894052371869</v>
      </c>
    </row>
    <row r="118" spans="2:8">
      <c r="B118" s="35" t="s">
        <v>17</v>
      </c>
      <c r="C118" s="37" t="s">
        <v>43</v>
      </c>
      <c r="D118" s="38">
        <v>0</v>
      </c>
      <c r="E118" s="38">
        <v>0</v>
      </c>
      <c r="F118" s="38">
        <v>1930</v>
      </c>
      <c r="G118" s="38">
        <v>1930</v>
      </c>
      <c r="H118" s="34"/>
    </row>
    <row r="119" spans="2:8">
      <c r="B119" s="35"/>
      <c r="C119" s="37" t="s">
        <v>68</v>
      </c>
      <c r="D119" s="38">
        <v>0</v>
      </c>
      <c r="E119" s="38">
        <v>0</v>
      </c>
      <c r="F119" s="38">
        <v>2900</v>
      </c>
      <c r="G119" s="38">
        <v>2900</v>
      </c>
      <c r="H119" s="34"/>
    </row>
    <row r="120" spans="2:8">
      <c r="B120" s="35"/>
      <c r="C120" s="37" t="s">
        <v>10</v>
      </c>
      <c r="D120" s="38">
        <v>0</v>
      </c>
      <c r="E120" s="38">
        <v>0</v>
      </c>
      <c r="F120" s="38">
        <v>78945</v>
      </c>
      <c r="G120" s="38">
        <v>78945</v>
      </c>
      <c r="H120" s="34"/>
    </row>
    <row r="121" spans="2:8">
      <c r="B121" s="35"/>
      <c r="C121" s="37" t="s">
        <v>13</v>
      </c>
      <c r="D121" s="38">
        <v>0</v>
      </c>
      <c r="E121" s="38">
        <v>0</v>
      </c>
      <c r="F121" s="38">
        <v>77000</v>
      </c>
      <c r="G121" s="38">
        <v>77000</v>
      </c>
      <c r="H121" s="34"/>
    </row>
    <row r="122" spans="2:8">
      <c r="B122" s="35"/>
      <c r="C122" s="37" t="s">
        <v>15</v>
      </c>
      <c r="D122" s="38">
        <v>8200</v>
      </c>
      <c r="E122" s="38">
        <v>0</v>
      </c>
      <c r="F122" s="38">
        <v>0</v>
      </c>
      <c r="G122" s="38">
        <v>8200</v>
      </c>
      <c r="H122" s="34"/>
    </row>
    <row r="123" spans="2:8">
      <c r="B123" s="35"/>
      <c r="C123" s="37" t="s">
        <v>17</v>
      </c>
      <c r="D123" s="38">
        <v>0</v>
      </c>
      <c r="E123" s="38">
        <v>0</v>
      </c>
      <c r="F123" s="38">
        <v>21000</v>
      </c>
      <c r="G123" s="38">
        <v>21000</v>
      </c>
      <c r="H123" s="34"/>
    </row>
    <row r="124" spans="2:8">
      <c r="B124" s="35"/>
      <c r="C124" s="37" t="s">
        <v>23</v>
      </c>
      <c r="D124" s="38">
        <v>0</v>
      </c>
      <c r="E124" s="38">
        <v>0</v>
      </c>
      <c r="F124" s="38">
        <v>70000</v>
      </c>
      <c r="G124" s="38">
        <v>70000</v>
      </c>
      <c r="H124" s="34"/>
    </row>
    <row r="125" spans="2:8">
      <c r="B125" s="35"/>
      <c r="C125" s="37" t="s">
        <v>14</v>
      </c>
      <c r="D125" s="38">
        <v>1516.8</v>
      </c>
      <c r="E125" s="38">
        <v>68</v>
      </c>
      <c r="F125" s="38">
        <v>0</v>
      </c>
      <c r="G125" s="38">
        <v>1584.8</v>
      </c>
      <c r="H125" s="34"/>
    </row>
    <row r="126" spans="2:8">
      <c r="B126" s="35"/>
      <c r="C126" s="37" t="s">
        <v>39</v>
      </c>
      <c r="D126" s="38">
        <v>0</v>
      </c>
      <c r="E126" s="38">
        <v>0</v>
      </c>
      <c r="F126" s="38">
        <v>748397.81299999997</v>
      </c>
      <c r="G126" s="38">
        <v>748397.81299999997</v>
      </c>
      <c r="H126" s="34"/>
    </row>
    <row r="127" spans="2:8">
      <c r="B127" s="35"/>
      <c r="C127" s="35" t="s">
        <v>81</v>
      </c>
      <c r="D127" s="39">
        <v>9716.7999999999993</v>
      </c>
      <c r="E127" s="39">
        <v>68</v>
      </c>
      <c r="F127" s="39">
        <v>1000172.8130000002</v>
      </c>
      <c r="G127" s="39">
        <v>1009957.6130000002</v>
      </c>
      <c r="H127" s="34">
        <f>G127/$G$310</f>
        <v>7.9893348997300689E-2</v>
      </c>
    </row>
    <row r="128" spans="2:8">
      <c r="B128" s="35" t="s">
        <v>24</v>
      </c>
      <c r="C128" s="37" t="s">
        <v>39</v>
      </c>
      <c r="D128" s="38">
        <v>0</v>
      </c>
      <c r="E128" s="38">
        <v>0</v>
      </c>
      <c r="F128" s="38">
        <v>10992.291999999999</v>
      </c>
      <c r="G128" s="38">
        <v>10992.291999999999</v>
      </c>
      <c r="H128" s="34"/>
    </row>
    <row r="129" spans="2:8">
      <c r="B129" s="35"/>
      <c r="C129" s="35" t="s">
        <v>81</v>
      </c>
      <c r="D129" s="39">
        <v>0</v>
      </c>
      <c r="E129" s="39">
        <v>0</v>
      </c>
      <c r="F129" s="39">
        <v>10992.291999999999</v>
      </c>
      <c r="G129" s="39">
        <v>10992.291999999999</v>
      </c>
      <c r="H129" s="34">
        <f>G129/$G$310</f>
        <v>8.6955235519991679E-4</v>
      </c>
    </row>
    <row r="130" spans="2:8">
      <c r="B130" s="35" t="s">
        <v>18</v>
      </c>
      <c r="C130" s="37" t="s">
        <v>28</v>
      </c>
      <c r="D130" s="38">
        <v>0</v>
      </c>
      <c r="E130" s="38">
        <v>783</v>
      </c>
      <c r="F130" s="38">
        <v>0</v>
      </c>
      <c r="G130" s="38">
        <v>783</v>
      </c>
      <c r="H130" s="34"/>
    </row>
    <row r="131" spans="2:8">
      <c r="B131" s="35"/>
      <c r="C131" s="37" t="s">
        <v>35</v>
      </c>
      <c r="D131" s="38">
        <v>0</v>
      </c>
      <c r="E131" s="38">
        <v>160</v>
      </c>
      <c r="F131" s="38">
        <v>0</v>
      </c>
      <c r="G131" s="38">
        <v>160</v>
      </c>
      <c r="H131" s="34"/>
    </row>
    <row r="132" spans="2:8">
      <c r="B132" s="35"/>
      <c r="C132" s="37" t="s">
        <v>57</v>
      </c>
      <c r="D132" s="38">
        <v>0</v>
      </c>
      <c r="E132" s="38">
        <v>914.17</v>
      </c>
      <c r="F132" s="38">
        <v>0</v>
      </c>
      <c r="G132" s="38">
        <v>914.17</v>
      </c>
      <c r="H132" s="34"/>
    </row>
    <row r="133" spans="2:8">
      <c r="B133" s="35"/>
      <c r="C133" s="37" t="s">
        <v>39</v>
      </c>
      <c r="D133" s="38">
        <v>1246</v>
      </c>
      <c r="E133" s="38">
        <v>810</v>
      </c>
      <c r="F133" s="38">
        <v>268</v>
      </c>
      <c r="G133" s="38">
        <v>2324</v>
      </c>
      <c r="H133" s="34"/>
    </row>
    <row r="134" spans="2:8">
      <c r="B134" s="35"/>
      <c r="C134" s="37" t="s">
        <v>41</v>
      </c>
      <c r="D134" s="38">
        <v>1623</v>
      </c>
      <c r="E134" s="38">
        <v>4413</v>
      </c>
      <c r="F134" s="38">
        <v>245</v>
      </c>
      <c r="G134" s="38">
        <v>6281</v>
      </c>
      <c r="H134" s="34"/>
    </row>
    <row r="135" spans="2:8">
      <c r="B135" s="35"/>
      <c r="C135" s="37" t="s">
        <v>19</v>
      </c>
      <c r="D135" s="38">
        <v>167707.17799999999</v>
      </c>
      <c r="E135" s="38">
        <v>1232</v>
      </c>
      <c r="F135" s="38">
        <v>0</v>
      </c>
      <c r="G135" s="38">
        <v>168939.17799999999</v>
      </c>
      <c r="H135" s="34"/>
    </row>
    <row r="136" spans="2:8">
      <c r="B136" s="35"/>
      <c r="C136" s="37" t="s">
        <v>66</v>
      </c>
      <c r="D136" s="38">
        <v>121905.3</v>
      </c>
      <c r="E136" s="38">
        <v>3084</v>
      </c>
      <c r="F136" s="38">
        <v>0</v>
      </c>
      <c r="G136" s="38">
        <v>124989.3</v>
      </c>
      <c r="H136" s="34"/>
    </row>
    <row r="137" spans="2:8">
      <c r="B137" s="35"/>
      <c r="C137" s="37" t="s">
        <v>44</v>
      </c>
      <c r="D137" s="38">
        <v>254</v>
      </c>
      <c r="E137" s="38">
        <v>2867</v>
      </c>
      <c r="F137" s="38">
        <v>0</v>
      </c>
      <c r="G137" s="38">
        <v>3121</v>
      </c>
      <c r="H137" s="34"/>
    </row>
    <row r="138" spans="2:8">
      <c r="B138" s="35"/>
      <c r="C138" s="37" t="s">
        <v>45</v>
      </c>
      <c r="D138" s="38">
        <v>96</v>
      </c>
      <c r="E138" s="38">
        <v>0</v>
      </c>
      <c r="F138" s="38">
        <v>0</v>
      </c>
      <c r="G138" s="38">
        <v>96</v>
      </c>
      <c r="H138" s="34"/>
    </row>
    <row r="139" spans="2:8">
      <c r="B139" s="35"/>
      <c r="C139" s="37" t="s">
        <v>59</v>
      </c>
      <c r="D139" s="38">
        <v>20</v>
      </c>
      <c r="E139" s="38">
        <v>0</v>
      </c>
      <c r="F139" s="38">
        <v>10.5</v>
      </c>
      <c r="G139" s="38">
        <v>30.5</v>
      </c>
      <c r="H139" s="34"/>
    </row>
    <row r="140" spans="2:8">
      <c r="B140" s="35"/>
      <c r="C140" s="37" t="s">
        <v>24</v>
      </c>
      <c r="D140" s="38">
        <v>0</v>
      </c>
      <c r="E140" s="38">
        <v>0</v>
      </c>
      <c r="F140" s="38">
        <v>19493</v>
      </c>
      <c r="G140" s="38">
        <v>19493</v>
      </c>
      <c r="H140" s="34"/>
    </row>
    <row r="141" spans="2:8">
      <c r="B141" s="35"/>
      <c r="C141" s="37" t="s">
        <v>30</v>
      </c>
      <c r="D141" s="38">
        <v>276</v>
      </c>
      <c r="E141" s="38">
        <v>241</v>
      </c>
      <c r="F141" s="38">
        <v>0</v>
      </c>
      <c r="G141" s="38">
        <v>517</v>
      </c>
      <c r="H141" s="34"/>
    </row>
    <row r="142" spans="2:8">
      <c r="B142" s="35"/>
      <c r="C142" s="37" t="s">
        <v>9</v>
      </c>
      <c r="D142" s="38">
        <v>270</v>
      </c>
      <c r="E142" s="38">
        <v>0</v>
      </c>
      <c r="F142" s="38">
        <v>0</v>
      </c>
      <c r="G142" s="38">
        <v>270</v>
      </c>
      <c r="H142" s="34"/>
    </row>
    <row r="143" spans="2:8">
      <c r="B143" s="35"/>
      <c r="C143" s="37" t="s">
        <v>16</v>
      </c>
      <c r="D143" s="38">
        <v>24550</v>
      </c>
      <c r="E143" s="38">
        <v>0</v>
      </c>
      <c r="F143" s="38">
        <v>0</v>
      </c>
      <c r="G143" s="38">
        <v>24550</v>
      </c>
      <c r="H143" s="34"/>
    </row>
    <row r="144" spans="2:8">
      <c r="B144" s="35"/>
      <c r="C144" s="37" t="s">
        <v>48</v>
      </c>
      <c r="D144" s="38">
        <v>675</v>
      </c>
      <c r="E144" s="38">
        <v>85</v>
      </c>
      <c r="F144" s="38">
        <v>675</v>
      </c>
      <c r="G144" s="38">
        <v>1435</v>
      </c>
      <c r="H144" s="34"/>
    </row>
    <row r="145" spans="2:8">
      <c r="B145" s="35"/>
      <c r="C145" s="37" t="s">
        <v>49</v>
      </c>
      <c r="D145" s="38">
        <v>1318</v>
      </c>
      <c r="E145" s="38">
        <v>871</v>
      </c>
      <c r="F145" s="38">
        <v>76</v>
      </c>
      <c r="G145" s="38">
        <v>2265</v>
      </c>
      <c r="H145" s="34"/>
    </row>
    <row r="146" spans="2:8">
      <c r="B146" s="35"/>
      <c r="C146" s="37" t="s">
        <v>50</v>
      </c>
      <c r="D146" s="38">
        <v>23911.48</v>
      </c>
      <c r="E146" s="38">
        <v>79797</v>
      </c>
      <c r="F146" s="38">
        <v>1197.5</v>
      </c>
      <c r="G146" s="38">
        <v>104905.98</v>
      </c>
      <c r="H146" s="34"/>
    </row>
    <row r="147" spans="2:8">
      <c r="B147" s="35"/>
      <c r="C147" s="37" t="s">
        <v>51</v>
      </c>
      <c r="D147" s="38">
        <v>15</v>
      </c>
      <c r="E147" s="38">
        <v>5802</v>
      </c>
      <c r="F147" s="38">
        <v>0</v>
      </c>
      <c r="G147" s="38">
        <v>5817</v>
      </c>
      <c r="H147" s="34"/>
    </row>
    <row r="148" spans="2:8">
      <c r="B148" s="35"/>
      <c r="C148" s="37" t="s">
        <v>26</v>
      </c>
      <c r="D148" s="38">
        <v>35100</v>
      </c>
      <c r="E148" s="38">
        <v>4000</v>
      </c>
      <c r="F148" s="38">
        <v>0</v>
      </c>
      <c r="G148" s="38">
        <v>39100</v>
      </c>
      <c r="H148" s="34"/>
    </row>
    <row r="149" spans="2:8">
      <c r="B149" s="35"/>
      <c r="C149" s="37" t="s">
        <v>53</v>
      </c>
      <c r="D149" s="38">
        <v>750</v>
      </c>
      <c r="E149" s="38">
        <v>22</v>
      </c>
      <c r="F149" s="38">
        <v>0</v>
      </c>
      <c r="G149" s="38">
        <v>772</v>
      </c>
      <c r="H149" s="34"/>
    </row>
    <row r="150" spans="2:8">
      <c r="B150" s="35"/>
      <c r="C150" s="37" t="s">
        <v>18</v>
      </c>
      <c r="D150" s="38">
        <v>308217.69300000003</v>
      </c>
      <c r="E150" s="38">
        <v>234178.25600000002</v>
      </c>
      <c r="F150" s="38">
        <v>34845.949999999997</v>
      </c>
      <c r="G150" s="38">
        <v>577241.89899999998</v>
      </c>
      <c r="H150" s="34"/>
    </row>
    <row r="151" spans="2:8">
      <c r="B151" s="35"/>
      <c r="C151" s="37" t="s">
        <v>20</v>
      </c>
      <c r="D151" s="38">
        <v>80856.500000000029</v>
      </c>
      <c r="E151" s="38">
        <v>91151.55</v>
      </c>
      <c r="F151" s="38">
        <v>0</v>
      </c>
      <c r="G151" s="38">
        <v>172008.05000000005</v>
      </c>
      <c r="H151" s="34"/>
    </row>
    <row r="152" spans="2:8">
      <c r="B152" s="35"/>
      <c r="C152" s="37" t="s">
        <v>21</v>
      </c>
      <c r="D152" s="38">
        <v>64</v>
      </c>
      <c r="E152" s="38">
        <v>360</v>
      </c>
      <c r="F152" s="38">
        <v>0</v>
      </c>
      <c r="G152" s="38">
        <v>424</v>
      </c>
      <c r="H152" s="34"/>
    </row>
    <row r="153" spans="2:8">
      <c r="B153" s="35"/>
      <c r="C153" s="37" t="s">
        <v>63</v>
      </c>
      <c r="D153" s="38">
        <v>10</v>
      </c>
      <c r="E153" s="38">
        <v>1041</v>
      </c>
      <c r="F153" s="38">
        <v>0</v>
      </c>
      <c r="G153" s="38">
        <v>1051</v>
      </c>
      <c r="H153" s="34"/>
    </row>
    <row r="154" spans="2:8">
      <c r="B154" s="35"/>
      <c r="C154" s="37" t="s">
        <v>55</v>
      </c>
      <c r="D154" s="38">
        <v>6732</v>
      </c>
      <c r="E154" s="38">
        <v>12798.121999999999</v>
      </c>
      <c r="F154" s="38">
        <v>0</v>
      </c>
      <c r="G154" s="38">
        <v>19530.121999999999</v>
      </c>
      <c r="H154" s="34"/>
    </row>
    <row r="155" spans="2:8">
      <c r="B155" s="35"/>
      <c r="C155" s="37" t="s">
        <v>31</v>
      </c>
      <c r="D155" s="38">
        <v>0</v>
      </c>
      <c r="E155" s="38">
        <v>753</v>
      </c>
      <c r="F155" s="38">
        <v>25</v>
      </c>
      <c r="G155" s="38">
        <v>778</v>
      </c>
      <c r="H155" s="34"/>
    </row>
    <row r="156" spans="2:8">
      <c r="B156" s="35"/>
      <c r="C156" s="37" t="s">
        <v>29</v>
      </c>
      <c r="D156" s="38">
        <v>0</v>
      </c>
      <c r="E156" s="38">
        <v>350</v>
      </c>
      <c r="F156" s="38">
        <v>148.52500000000001</v>
      </c>
      <c r="G156" s="38">
        <v>498.52499999999998</v>
      </c>
      <c r="H156" s="34"/>
    </row>
    <row r="157" spans="2:8">
      <c r="B157" s="35"/>
      <c r="C157" s="35" t="s">
        <v>81</v>
      </c>
      <c r="D157" s="39">
        <v>775597.15100000007</v>
      </c>
      <c r="E157" s="39">
        <v>445713.098</v>
      </c>
      <c r="F157" s="39">
        <v>56984.474999999999</v>
      </c>
      <c r="G157" s="39">
        <v>1278294.7239999999</v>
      </c>
      <c r="H157" s="34">
        <f>G157/$G$310</f>
        <v>0.1011203293993489</v>
      </c>
    </row>
    <row r="158" spans="2:8">
      <c r="B158" s="35" t="s">
        <v>39</v>
      </c>
      <c r="C158" s="37" t="s">
        <v>28</v>
      </c>
      <c r="D158" s="38">
        <v>0</v>
      </c>
      <c r="E158" s="38">
        <v>407</v>
      </c>
      <c r="F158" s="38">
        <v>37.799999999999997</v>
      </c>
      <c r="G158" s="38">
        <v>444.8</v>
      </c>
      <c r="H158" s="34"/>
    </row>
    <row r="159" spans="2:8">
      <c r="B159" s="35"/>
      <c r="C159" s="37" t="s">
        <v>39</v>
      </c>
      <c r="D159" s="38">
        <v>67629</v>
      </c>
      <c r="E159" s="38">
        <v>0</v>
      </c>
      <c r="F159" s="38">
        <v>0</v>
      </c>
      <c r="G159" s="38">
        <v>67629</v>
      </c>
      <c r="H159" s="34"/>
    </row>
    <row r="160" spans="2:8">
      <c r="B160" s="35"/>
      <c r="C160" s="37" t="s">
        <v>41</v>
      </c>
      <c r="D160" s="38">
        <v>597</v>
      </c>
      <c r="E160" s="38">
        <v>0</v>
      </c>
      <c r="F160" s="38">
        <v>0</v>
      </c>
      <c r="G160" s="38">
        <v>597</v>
      </c>
      <c r="H160" s="34"/>
    </row>
    <row r="161" spans="2:8">
      <c r="B161" s="35"/>
      <c r="C161" s="37" t="s">
        <v>59</v>
      </c>
      <c r="D161" s="38">
        <v>50</v>
      </c>
      <c r="E161" s="38">
        <v>0</v>
      </c>
      <c r="F161" s="38">
        <v>0</v>
      </c>
      <c r="G161" s="38">
        <v>50</v>
      </c>
      <c r="H161" s="34"/>
    </row>
    <row r="162" spans="2:8">
      <c r="B162" s="35"/>
      <c r="C162" s="37" t="s">
        <v>30</v>
      </c>
      <c r="D162" s="38">
        <v>35</v>
      </c>
      <c r="E162" s="38">
        <v>0</v>
      </c>
      <c r="F162" s="38">
        <v>0</v>
      </c>
      <c r="G162" s="38">
        <v>35</v>
      </c>
      <c r="H162" s="34"/>
    </row>
    <row r="163" spans="2:8">
      <c r="B163" s="35"/>
      <c r="C163" s="37" t="s">
        <v>48</v>
      </c>
      <c r="D163" s="38">
        <v>169</v>
      </c>
      <c r="E163" s="38">
        <v>0</v>
      </c>
      <c r="F163" s="38">
        <v>0</v>
      </c>
      <c r="G163" s="38">
        <v>169</v>
      </c>
      <c r="H163" s="34"/>
    </row>
    <row r="164" spans="2:8">
      <c r="B164" s="35"/>
      <c r="C164" s="37" t="s">
        <v>51</v>
      </c>
      <c r="D164" s="38">
        <v>10244</v>
      </c>
      <c r="E164" s="38">
        <v>0</v>
      </c>
      <c r="F164" s="38">
        <v>0</v>
      </c>
      <c r="G164" s="38">
        <v>10244</v>
      </c>
      <c r="H164" s="34"/>
    </row>
    <row r="165" spans="2:8">
      <c r="B165" s="35"/>
      <c r="C165" s="37" t="s">
        <v>18</v>
      </c>
      <c r="D165" s="38">
        <v>1395.5</v>
      </c>
      <c r="E165" s="38">
        <v>0</v>
      </c>
      <c r="F165" s="38">
        <v>0</v>
      </c>
      <c r="G165" s="38">
        <v>1395.5</v>
      </c>
      <c r="H165" s="34"/>
    </row>
    <row r="166" spans="2:8">
      <c r="B166" s="35"/>
      <c r="C166" s="37" t="s">
        <v>63</v>
      </c>
      <c r="D166" s="38">
        <v>180</v>
      </c>
      <c r="E166" s="38">
        <v>0</v>
      </c>
      <c r="F166" s="38">
        <v>0</v>
      </c>
      <c r="G166" s="38">
        <v>180</v>
      </c>
      <c r="H166" s="34"/>
    </row>
    <row r="167" spans="2:8">
      <c r="B167" s="35"/>
      <c r="C167" s="37" t="s">
        <v>55</v>
      </c>
      <c r="D167" s="38">
        <v>712</v>
      </c>
      <c r="E167" s="38">
        <v>0</v>
      </c>
      <c r="F167" s="38">
        <v>0</v>
      </c>
      <c r="G167" s="38">
        <v>712</v>
      </c>
      <c r="H167" s="34"/>
    </row>
    <row r="168" spans="2:8" ht="15" customHeight="1">
      <c r="B168" s="35"/>
      <c r="C168" s="35" t="s">
        <v>81</v>
      </c>
      <c r="D168" s="39">
        <v>81011.5</v>
      </c>
      <c r="E168" s="39">
        <v>407</v>
      </c>
      <c r="F168" s="39">
        <v>37.799999999999997</v>
      </c>
      <c r="G168" s="39">
        <v>81456.3</v>
      </c>
      <c r="H168" s="34">
        <f>G168/$G$310</f>
        <v>6.4436531990663083E-3</v>
      </c>
    </row>
    <row r="169" spans="2:8">
      <c r="B169" s="35" t="s">
        <v>51</v>
      </c>
      <c r="C169" s="37" t="s">
        <v>28</v>
      </c>
      <c r="D169" s="38">
        <v>0</v>
      </c>
      <c r="E169" s="38">
        <v>210</v>
      </c>
      <c r="F169" s="38">
        <v>0</v>
      </c>
      <c r="G169" s="38">
        <v>210</v>
      </c>
      <c r="H169" s="34"/>
    </row>
    <row r="170" spans="2:8">
      <c r="B170" s="35"/>
      <c r="C170" s="37" t="s">
        <v>42</v>
      </c>
      <c r="D170" s="38">
        <v>34656</v>
      </c>
      <c r="E170" s="38">
        <v>0</v>
      </c>
      <c r="F170" s="38">
        <v>0</v>
      </c>
      <c r="G170" s="38">
        <v>34656</v>
      </c>
      <c r="H170" s="34"/>
    </row>
    <row r="171" spans="2:8">
      <c r="B171" s="35"/>
      <c r="C171" s="37" t="s">
        <v>18</v>
      </c>
      <c r="D171" s="38">
        <v>0</v>
      </c>
      <c r="E171" s="38">
        <v>422.5</v>
      </c>
      <c r="F171" s="38">
        <v>0</v>
      </c>
      <c r="G171" s="38">
        <v>422.5</v>
      </c>
      <c r="H171" s="34"/>
    </row>
    <row r="172" spans="2:8">
      <c r="B172" s="35"/>
      <c r="C172" s="35" t="s">
        <v>81</v>
      </c>
      <c r="D172" s="39">
        <v>34656</v>
      </c>
      <c r="E172" s="39">
        <v>632.5</v>
      </c>
      <c r="F172" s="39">
        <v>0</v>
      </c>
      <c r="G172" s="39">
        <v>35288.5</v>
      </c>
      <c r="H172" s="34">
        <f>G172/$G$310</f>
        <v>2.7915195744865826E-3</v>
      </c>
    </row>
    <row r="173" spans="2:8">
      <c r="B173" s="35" t="s">
        <v>29</v>
      </c>
      <c r="C173" s="37" t="s">
        <v>66</v>
      </c>
      <c r="D173" s="38">
        <v>44118.657000000043</v>
      </c>
      <c r="E173" s="38">
        <v>0</v>
      </c>
      <c r="F173" s="38">
        <v>0</v>
      </c>
      <c r="G173" s="38">
        <v>44118.657000000043</v>
      </c>
      <c r="H173" s="34"/>
    </row>
    <row r="174" spans="2:8">
      <c r="B174" s="35"/>
      <c r="C174" s="37" t="s">
        <v>18</v>
      </c>
      <c r="D174" s="38">
        <v>374.80200000000002</v>
      </c>
      <c r="E174" s="38">
        <v>76</v>
      </c>
      <c r="F174" s="38">
        <v>0</v>
      </c>
      <c r="G174" s="38">
        <v>450.80200000000002</v>
      </c>
      <c r="H174" s="34"/>
    </row>
    <row r="175" spans="2:8">
      <c r="B175" s="35"/>
      <c r="C175" s="35" t="s">
        <v>81</v>
      </c>
      <c r="D175" s="39">
        <v>44493.459000000046</v>
      </c>
      <c r="E175" s="39">
        <v>76</v>
      </c>
      <c r="F175" s="39">
        <v>0</v>
      </c>
      <c r="G175" s="39">
        <v>44569.459000000046</v>
      </c>
      <c r="H175" s="34">
        <f>G175/$G$310</f>
        <v>3.5256958278979643E-3</v>
      </c>
    </row>
    <row r="176" spans="2:8">
      <c r="B176" s="35" t="s">
        <v>31</v>
      </c>
      <c r="C176" s="37" t="s">
        <v>41</v>
      </c>
      <c r="D176" s="38">
        <v>60</v>
      </c>
      <c r="E176" s="38">
        <v>0</v>
      </c>
      <c r="F176" s="38">
        <v>0</v>
      </c>
      <c r="G176" s="38">
        <v>60</v>
      </c>
      <c r="H176" s="34"/>
    </row>
    <row r="177" spans="2:8">
      <c r="B177" s="35"/>
      <c r="C177" s="37" t="s">
        <v>18</v>
      </c>
      <c r="D177" s="38">
        <v>15</v>
      </c>
      <c r="E177" s="38">
        <v>0</v>
      </c>
      <c r="F177" s="38">
        <v>0</v>
      </c>
      <c r="G177" s="38">
        <v>15</v>
      </c>
      <c r="H177" s="34"/>
    </row>
    <row r="178" spans="2:8">
      <c r="B178" s="35"/>
      <c r="C178" s="35" t="s">
        <v>81</v>
      </c>
      <c r="D178" s="39">
        <v>75</v>
      </c>
      <c r="E178" s="39">
        <v>0</v>
      </c>
      <c r="F178" s="39">
        <v>0</v>
      </c>
      <c r="G178" s="39">
        <v>75</v>
      </c>
      <c r="H178" s="34">
        <f>G178/$G$310</f>
        <v>5.9329234194282471E-6</v>
      </c>
    </row>
    <row r="179" spans="2:8">
      <c r="B179" s="35" t="s">
        <v>30</v>
      </c>
      <c r="C179" s="37" t="s">
        <v>41</v>
      </c>
      <c r="D179" s="38">
        <v>5</v>
      </c>
      <c r="E179" s="38">
        <v>202</v>
      </c>
      <c r="F179" s="38">
        <v>75</v>
      </c>
      <c r="G179" s="38">
        <v>282</v>
      </c>
      <c r="H179" s="34"/>
    </row>
    <row r="180" spans="2:8">
      <c r="B180" s="35"/>
      <c r="C180" s="35" t="s">
        <v>81</v>
      </c>
      <c r="D180" s="39">
        <v>5</v>
      </c>
      <c r="E180" s="39">
        <v>202</v>
      </c>
      <c r="F180" s="39">
        <v>75</v>
      </c>
      <c r="G180" s="39">
        <v>282</v>
      </c>
      <c r="H180" s="34">
        <f>G180/$G$310</f>
        <v>2.2307792057050208E-5</v>
      </c>
    </row>
    <row r="181" spans="2:8">
      <c r="B181" s="35" t="s">
        <v>28</v>
      </c>
      <c r="C181" s="37" t="s">
        <v>28</v>
      </c>
      <c r="D181" s="38">
        <v>0</v>
      </c>
      <c r="E181" s="38">
        <v>50</v>
      </c>
      <c r="F181" s="38">
        <v>0</v>
      </c>
      <c r="G181" s="38">
        <v>50</v>
      </c>
      <c r="H181" s="34"/>
    </row>
    <row r="182" spans="2:8">
      <c r="B182" s="35"/>
      <c r="C182" s="37" t="s">
        <v>39</v>
      </c>
      <c r="D182" s="38">
        <v>255</v>
      </c>
      <c r="E182" s="38">
        <v>210</v>
      </c>
      <c r="F182" s="38">
        <v>0</v>
      </c>
      <c r="G182" s="38">
        <v>465</v>
      </c>
      <c r="H182" s="34"/>
    </row>
    <row r="183" spans="2:8">
      <c r="B183" s="35"/>
      <c r="C183" s="37" t="s">
        <v>41</v>
      </c>
      <c r="D183" s="38">
        <v>0</v>
      </c>
      <c r="E183" s="38">
        <v>0</v>
      </c>
      <c r="F183" s="38">
        <v>582.29999999999995</v>
      </c>
      <c r="G183" s="38">
        <v>582.29999999999995</v>
      </c>
      <c r="H183" s="34"/>
    </row>
    <row r="184" spans="2:8">
      <c r="B184" s="35"/>
      <c r="C184" s="37" t="s">
        <v>19</v>
      </c>
      <c r="D184" s="38">
        <v>468</v>
      </c>
      <c r="E184" s="38">
        <v>0</v>
      </c>
      <c r="F184" s="38">
        <v>0</v>
      </c>
      <c r="G184" s="38">
        <v>468</v>
      </c>
      <c r="H184" s="34"/>
    </row>
    <row r="185" spans="2:8">
      <c r="B185" s="35"/>
      <c r="C185" s="37" t="s">
        <v>66</v>
      </c>
      <c r="D185" s="38">
        <v>0</v>
      </c>
      <c r="E185" s="38">
        <v>0</v>
      </c>
      <c r="F185" s="38">
        <v>28</v>
      </c>
      <c r="G185" s="38">
        <v>28</v>
      </c>
      <c r="H185" s="34"/>
    </row>
    <row r="186" spans="2:8">
      <c r="B186" s="35"/>
      <c r="C186" s="37" t="s">
        <v>51</v>
      </c>
      <c r="D186" s="38">
        <v>0</v>
      </c>
      <c r="E186" s="38">
        <v>90</v>
      </c>
      <c r="F186" s="38">
        <v>0</v>
      </c>
      <c r="G186" s="38">
        <v>90</v>
      </c>
      <c r="H186" s="34"/>
    </row>
    <row r="187" spans="2:8">
      <c r="B187" s="35"/>
      <c r="C187" s="37" t="s">
        <v>55</v>
      </c>
      <c r="D187" s="38">
        <v>1616</v>
      </c>
      <c r="E187" s="38">
        <v>0</v>
      </c>
      <c r="F187" s="38">
        <v>0</v>
      </c>
      <c r="G187" s="38">
        <v>1616</v>
      </c>
      <c r="H187" s="34"/>
    </row>
    <row r="188" spans="2:8">
      <c r="B188" s="35"/>
      <c r="C188" s="35" t="s">
        <v>81</v>
      </c>
      <c r="D188" s="39">
        <v>2339</v>
      </c>
      <c r="E188" s="39">
        <v>350</v>
      </c>
      <c r="F188" s="39">
        <v>610.29999999999995</v>
      </c>
      <c r="G188" s="39">
        <v>3299.3</v>
      </c>
      <c r="H188" s="34">
        <f>G188/$G$310</f>
        <v>2.6099325650292822E-4</v>
      </c>
    </row>
    <row r="189" spans="2:8">
      <c r="B189" s="35" t="s">
        <v>35</v>
      </c>
      <c r="C189" s="37" t="s">
        <v>35</v>
      </c>
      <c r="D189" s="38">
        <v>23434</v>
      </c>
      <c r="E189" s="38">
        <v>0</v>
      </c>
      <c r="F189" s="38">
        <v>0</v>
      </c>
      <c r="G189" s="38">
        <v>23434</v>
      </c>
      <c r="H189" s="34"/>
    </row>
    <row r="190" spans="2:8">
      <c r="B190" s="35"/>
      <c r="C190" s="37" t="s">
        <v>41</v>
      </c>
      <c r="D190" s="38">
        <v>0</v>
      </c>
      <c r="E190" s="38">
        <v>44</v>
      </c>
      <c r="F190" s="38">
        <v>0</v>
      </c>
      <c r="G190" s="38">
        <v>44</v>
      </c>
      <c r="H190" s="34"/>
    </row>
    <row r="191" spans="2:8">
      <c r="B191" s="35"/>
      <c r="C191" s="37" t="s">
        <v>61</v>
      </c>
      <c r="D191" s="38">
        <v>179.5</v>
      </c>
      <c r="E191" s="38">
        <v>0</v>
      </c>
      <c r="F191" s="38">
        <v>0</v>
      </c>
      <c r="G191" s="38">
        <v>179.5</v>
      </c>
      <c r="H191" s="34"/>
    </row>
    <row r="192" spans="2:8">
      <c r="B192" s="35"/>
      <c r="C192" s="37" t="s">
        <v>55</v>
      </c>
      <c r="D192" s="38">
        <v>546</v>
      </c>
      <c r="E192" s="38">
        <v>0</v>
      </c>
      <c r="F192" s="38">
        <v>0</v>
      </c>
      <c r="G192" s="38">
        <v>546</v>
      </c>
      <c r="H192" s="34"/>
    </row>
    <row r="193" spans="2:8">
      <c r="B193" s="35"/>
      <c r="C193" s="37" t="s">
        <v>31</v>
      </c>
      <c r="D193" s="38">
        <v>5</v>
      </c>
      <c r="E193" s="38">
        <v>0</v>
      </c>
      <c r="F193" s="38">
        <v>0</v>
      </c>
      <c r="G193" s="38">
        <v>5</v>
      </c>
      <c r="H193" s="34"/>
    </row>
    <row r="194" spans="2:8">
      <c r="B194" s="35"/>
      <c r="C194" s="37" t="s">
        <v>29</v>
      </c>
      <c r="D194" s="38">
        <v>0</v>
      </c>
      <c r="E194" s="38">
        <v>270</v>
      </c>
      <c r="F194" s="38">
        <v>0</v>
      </c>
      <c r="G194" s="38">
        <v>270</v>
      </c>
      <c r="H194" s="34"/>
    </row>
    <row r="195" spans="2:8">
      <c r="B195" s="35"/>
      <c r="C195" s="35" t="s">
        <v>81</v>
      </c>
      <c r="D195" s="39">
        <v>24164.5</v>
      </c>
      <c r="E195" s="39">
        <v>314</v>
      </c>
      <c r="F195" s="39">
        <v>0</v>
      </c>
      <c r="G195" s="39">
        <v>24478.5</v>
      </c>
      <c r="H195" s="34">
        <f>G195/$G$310</f>
        <v>1.9363875456329914E-3</v>
      </c>
    </row>
    <row r="196" spans="2:8">
      <c r="B196" s="35" t="s">
        <v>42</v>
      </c>
      <c r="C196" s="37" t="s">
        <v>51</v>
      </c>
      <c r="D196" s="38">
        <v>57365</v>
      </c>
      <c r="E196" s="38">
        <v>0</v>
      </c>
      <c r="F196" s="38">
        <v>0</v>
      </c>
      <c r="G196" s="38">
        <v>57365</v>
      </c>
      <c r="H196" s="34"/>
    </row>
    <row r="197" spans="2:8">
      <c r="B197" s="35"/>
      <c r="C197" s="35" t="s">
        <v>81</v>
      </c>
      <c r="D197" s="39">
        <v>57365</v>
      </c>
      <c r="E197" s="39">
        <v>0</v>
      </c>
      <c r="F197" s="39">
        <v>0</v>
      </c>
      <c r="G197" s="39">
        <v>57365</v>
      </c>
      <c r="H197" s="34">
        <f>G197/$G$310</f>
        <v>4.5378953594066851E-3</v>
      </c>
    </row>
    <row r="198" spans="2:8">
      <c r="B198" s="35" t="s">
        <v>41</v>
      </c>
      <c r="C198" s="37" t="s">
        <v>41</v>
      </c>
      <c r="D198" s="38">
        <v>3896.37</v>
      </c>
      <c r="E198" s="38">
        <v>7276</v>
      </c>
      <c r="F198" s="38">
        <v>5805</v>
      </c>
      <c r="G198" s="38">
        <v>16977.37</v>
      </c>
      <c r="H198" s="34"/>
    </row>
    <row r="199" spans="2:8">
      <c r="B199" s="35"/>
      <c r="C199" s="37" t="s">
        <v>19</v>
      </c>
      <c r="D199" s="38">
        <v>0</v>
      </c>
      <c r="E199" s="38">
        <v>0</v>
      </c>
      <c r="F199" s="38">
        <v>62</v>
      </c>
      <c r="G199" s="38">
        <v>62</v>
      </c>
      <c r="H199" s="34"/>
    </row>
    <row r="200" spans="2:8">
      <c r="B200" s="35"/>
      <c r="C200" s="37" t="s">
        <v>66</v>
      </c>
      <c r="D200" s="38">
        <v>4090</v>
      </c>
      <c r="E200" s="38">
        <v>0</v>
      </c>
      <c r="F200" s="38">
        <v>0</v>
      </c>
      <c r="G200" s="38">
        <v>4090</v>
      </c>
      <c r="H200" s="34"/>
    </row>
    <row r="201" spans="2:8">
      <c r="B201" s="35"/>
      <c r="C201" s="37" t="s">
        <v>44</v>
      </c>
      <c r="D201" s="38">
        <v>0</v>
      </c>
      <c r="E201" s="38">
        <v>0</v>
      </c>
      <c r="F201" s="38">
        <v>72</v>
      </c>
      <c r="G201" s="38">
        <v>72</v>
      </c>
      <c r="H201" s="34"/>
    </row>
    <row r="202" spans="2:8">
      <c r="B202" s="35"/>
      <c r="C202" s="37" t="s">
        <v>45</v>
      </c>
      <c r="D202" s="38">
        <v>0</v>
      </c>
      <c r="E202" s="38">
        <v>55</v>
      </c>
      <c r="F202" s="38">
        <v>0</v>
      </c>
      <c r="G202" s="38">
        <v>55</v>
      </c>
      <c r="H202" s="34"/>
    </row>
    <row r="203" spans="2:8">
      <c r="B203" s="35"/>
      <c r="C203" s="37" t="s">
        <v>30</v>
      </c>
      <c r="D203" s="38">
        <v>57</v>
      </c>
      <c r="E203" s="38">
        <v>160</v>
      </c>
      <c r="F203" s="38">
        <v>0</v>
      </c>
      <c r="G203" s="38">
        <v>217</v>
      </c>
      <c r="H203" s="34"/>
    </row>
    <row r="204" spans="2:8">
      <c r="B204" s="35"/>
      <c r="C204" s="37" t="s">
        <v>48</v>
      </c>
      <c r="D204" s="38">
        <v>9</v>
      </c>
      <c r="E204" s="38">
        <v>0</v>
      </c>
      <c r="F204" s="38">
        <v>4</v>
      </c>
      <c r="G204" s="38">
        <v>13</v>
      </c>
      <c r="H204" s="34"/>
    </row>
    <row r="205" spans="2:8">
      <c r="B205" s="35"/>
      <c r="C205" s="37" t="s">
        <v>49</v>
      </c>
      <c r="D205" s="38">
        <v>0</v>
      </c>
      <c r="E205" s="38">
        <v>0</v>
      </c>
      <c r="F205" s="38">
        <v>74</v>
      </c>
      <c r="G205" s="38">
        <v>74</v>
      </c>
      <c r="H205" s="34"/>
    </row>
    <row r="206" spans="2:8">
      <c r="B206" s="35"/>
      <c r="C206" s="37" t="s">
        <v>50</v>
      </c>
      <c r="D206" s="38">
        <v>7252</v>
      </c>
      <c r="E206" s="38">
        <v>7394</v>
      </c>
      <c r="F206" s="38">
        <v>2470</v>
      </c>
      <c r="G206" s="38">
        <v>17116</v>
      </c>
      <c r="H206" s="34"/>
    </row>
    <row r="207" spans="2:8">
      <c r="B207" s="35"/>
      <c r="C207" s="37" t="s">
        <v>63</v>
      </c>
      <c r="D207" s="38">
        <v>30</v>
      </c>
      <c r="E207" s="38">
        <v>760</v>
      </c>
      <c r="F207" s="38">
        <v>473</v>
      </c>
      <c r="G207" s="38">
        <v>1263</v>
      </c>
      <c r="H207" s="34"/>
    </row>
    <row r="208" spans="2:8">
      <c r="B208" s="35"/>
      <c r="C208" s="37" t="s">
        <v>55</v>
      </c>
      <c r="D208" s="38">
        <v>0</v>
      </c>
      <c r="E208" s="38">
        <v>0</v>
      </c>
      <c r="F208" s="38">
        <v>375</v>
      </c>
      <c r="G208" s="38">
        <v>375</v>
      </c>
      <c r="H208" s="34"/>
    </row>
    <row r="209" spans="2:8">
      <c r="B209" s="35"/>
      <c r="C209" s="37" t="s">
        <v>31</v>
      </c>
      <c r="D209" s="38">
        <v>0</v>
      </c>
      <c r="E209" s="38">
        <v>50</v>
      </c>
      <c r="F209" s="38">
        <v>0</v>
      </c>
      <c r="G209" s="38">
        <v>50</v>
      </c>
      <c r="H209" s="34"/>
    </row>
    <row r="210" spans="2:8">
      <c r="B210" s="35"/>
      <c r="C210" s="35" t="s">
        <v>81</v>
      </c>
      <c r="D210" s="39">
        <v>15334.369999999999</v>
      </c>
      <c r="E210" s="39">
        <v>15695</v>
      </c>
      <c r="F210" s="39">
        <v>9335</v>
      </c>
      <c r="G210" s="39">
        <v>40364.369999999995</v>
      </c>
      <c r="H210" s="34">
        <f>G210/$G$310</f>
        <v>3.193049547779559E-3</v>
      </c>
    </row>
    <row r="211" spans="2:8">
      <c r="B211" s="35" t="s">
        <v>44</v>
      </c>
      <c r="C211" s="37" t="s">
        <v>28</v>
      </c>
      <c r="D211" s="38">
        <v>0</v>
      </c>
      <c r="E211" s="38">
        <v>0</v>
      </c>
      <c r="F211" s="38">
        <v>60</v>
      </c>
      <c r="G211" s="38">
        <v>60</v>
      </c>
      <c r="H211" s="34"/>
    </row>
    <row r="212" spans="2:8">
      <c r="B212" s="35"/>
      <c r="C212" s="37" t="s">
        <v>83</v>
      </c>
      <c r="D212" s="38">
        <v>2</v>
      </c>
      <c r="E212" s="38">
        <v>0</v>
      </c>
      <c r="F212" s="38">
        <v>0</v>
      </c>
      <c r="G212" s="38">
        <v>2</v>
      </c>
      <c r="H212" s="34"/>
    </row>
    <row r="213" spans="2:8">
      <c r="B213" s="35"/>
      <c r="C213" s="37" t="s">
        <v>41</v>
      </c>
      <c r="D213" s="38">
        <v>99</v>
      </c>
      <c r="E213" s="38">
        <v>140</v>
      </c>
      <c r="F213" s="38">
        <v>12</v>
      </c>
      <c r="G213" s="38">
        <v>251</v>
      </c>
      <c r="H213" s="34"/>
    </row>
    <row r="214" spans="2:8">
      <c r="B214" s="35"/>
      <c r="C214" s="37" t="s">
        <v>44</v>
      </c>
      <c r="D214" s="38">
        <v>0</v>
      </c>
      <c r="E214" s="38">
        <v>100</v>
      </c>
      <c r="F214" s="38">
        <v>0</v>
      </c>
      <c r="G214" s="38">
        <v>100</v>
      </c>
      <c r="H214" s="34"/>
    </row>
    <row r="215" spans="2:8">
      <c r="B215" s="35"/>
      <c r="C215" s="37" t="s">
        <v>18</v>
      </c>
      <c r="D215" s="38">
        <v>3025</v>
      </c>
      <c r="E215" s="38">
        <v>0</v>
      </c>
      <c r="F215" s="38">
        <v>0</v>
      </c>
      <c r="G215" s="38">
        <v>3025</v>
      </c>
      <c r="H215" s="34"/>
    </row>
    <row r="216" spans="2:8">
      <c r="B216" s="35"/>
      <c r="C216" s="35" t="s">
        <v>81</v>
      </c>
      <c r="D216" s="39">
        <v>3126</v>
      </c>
      <c r="E216" s="39">
        <v>240</v>
      </c>
      <c r="F216" s="39">
        <v>72</v>
      </c>
      <c r="G216" s="39">
        <v>3438</v>
      </c>
      <c r="H216" s="34">
        <f>G216/$G$310</f>
        <v>2.7196520954659084E-4</v>
      </c>
    </row>
    <row r="217" spans="2:8">
      <c r="B217" s="35" t="s">
        <v>84</v>
      </c>
      <c r="C217" s="37" t="s">
        <v>41</v>
      </c>
      <c r="D217" s="38">
        <v>4258</v>
      </c>
      <c r="E217" s="38">
        <v>0</v>
      </c>
      <c r="F217" s="38">
        <v>0</v>
      </c>
      <c r="G217" s="38">
        <v>4258</v>
      </c>
      <c r="H217" s="34"/>
    </row>
    <row r="218" spans="2:8">
      <c r="B218" s="35"/>
      <c r="C218" s="35" t="s">
        <v>81</v>
      </c>
      <c r="D218" s="39">
        <v>4258</v>
      </c>
      <c r="E218" s="39">
        <v>0</v>
      </c>
      <c r="F218" s="39">
        <v>0</v>
      </c>
      <c r="G218" s="39">
        <v>4258</v>
      </c>
      <c r="H218" s="34">
        <f>G218/$G$310</f>
        <v>3.3683183893233967E-4</v>
      </c>
    </row>
    <row r="219" spans="2:8">
      <c r="B219" s="35" t="s">
        <v>55</v>
      </c>
      <c r="C219" s="37" t="s">
        <v>39</v>
      </c>
      <c r="D219" s="38">
        <v>294</v>
      </c>
      <c r="E219" s="38">
        <v>425</v>
      </c>
      <c r="F219" s="38">
        <v>0</v>
      </c>
      <c r="G219" s="38">
        <v>719</v>
      </c>
      <c r="H219" s="34"/>
    </row>
    <row r="220" spans="2:8">
      <c r="B220" s="35"/>
      <c r="C220" s="37" t="s">
        <v>41</v>
      </c>
      <c r="D220" s="38">
        <v>175</v>
      </c>
      <c r="E220" s="38">
        <v>0</v>
      </c>
      <c r="F220" s="38">
        <v>0</v>
      </c>
      <c r="G220" s="38">
        <v>175</v>
      </c>
      <c r="H220" s="34"/>
    </row>
    <row r="221" spans="2:8">
      <c r="B221" s="35"/>
      <c r="C221" s="37" t="s">
        <v>19</v>
      </c>
      <c r="D221" s="38">
        <v>0</v>
      </c>
      <c r="E221" s="38">
        <v>190</v>
      </c>
      <c r="F221" s="38">
        <v>0</v>
      </c>
      <c r="G221" s="38">
        <v>190</v>
      </c>
      <c r="H221" s="34"/>
    </row>
    <row r="222" spans="2:8">
      <c r="B222" s="35"/>
      <c r="C222" s="37" t="s">
        <v>66</v>
      </c>
      <c r="D222" s="38">
        <v>525</v>
      </c>
      <c r="E222" s="38">
        <v>0</v>
      </c>
      <c r="F222" s="38">
        <v>0</v>
      </c>
      <c r="G222" s="38">
        <v>525</v>
      </c>
      <c r="H222" s="34"/>
    </row>
    <row r="223" spans="2:8">
      <c r="B223" s="35"/>
      <c r="C223" s="37" t="s">
        <v>44</v>
      </c>
      <c r="D223" s="38">
        <v>1790</v>
      </c>
      <c r="E223" s="38">
        <v>0</v>
      </c>
      <c r="F223" s="38">
        <v>0</v>
      </c>
      <c r="G223" s="38">
        <v>1790</v>
      </c>
      <c r="H223" s="34"/>
    </row>
    <row r="224" spans="2:8">
      <c r="B224" s="35"/>
      <c r="C224" s="37" t="s">
        <v>45</v>
      </c>
      <c r="D224" s="38">
        <v>4455</v>
      </c>
      <c r="E224" s="38">
        <v>0</v>
      </c>
      <c r="F224" s="38">
        <v>0</v>
      </c>
      <c r="G224" s="38">
        <v>4455</v>
      </c>
      <c r="H224" s="34"/>
    </row>
    <row r="225" spans="2:8">
      <c r="B225" s="35"/>
      <c r="C225" s="37" t="s">
        <v>48</v>
      </c>
      <c r="D225" s="38">
        <v>13681</v>
      </c>
      <c r="E225" s="38">
        <v>997</v>
      </c>
      <c r="F225" s="38">
        <v>160</v>
      </c>
      <c r="G225" s="38">
        <v>14838</v>
      </c>
      <c r="H225" s="34"/>
    </row>
    <row r="226" spans="2:8">
      <c r="B226" s="35"/>
      <c r="C226" s="37" t="s">
        <v>50</v>
      </c>
      <c r="D226" s="38">
        <v>6995</v>
      </c>
      <c r="E226" s="38">
        <v>14571.9</v>
      </c>
      <c r="F226" s="38">
        <v>1100</v>
      </c>
      <c r="G226" s="38">
        <v>22666.9</v>
      </c>
      <c r="H226" s="34"/>
    </row>
    <row r="227" spans="2:8">
      <c r="B227" s="35"/>
      <c r="C227" s="37" t="s">
        <v>18</v>
      </c>
      <c r="D227" s="38">
        <v>5844</v>
      </c>
      <c r="E227" s="38">
        <v>867</v>
      </c>
      <c r="F227" s="38">
        <v>0</v>
      </c>
      <c r="G227" s="38">
        <v>6711</v>
      </c>
      <c r="H227" s="34"/>
    </row>
    <row r="228" spans="2:8">
      <c r="B228" s="35"/>
      <c r="C228" s="37" t="s">
        <v>63</v>
      </c>
      <c r="D228" s="38">
        <v>0</v>
      </c>
      <c r="E228" s="38">
        <v>1385</v>
      </c>
      <c r="F228" s="38">
        <v>0</v>
      </c>
      <c r="G228" s="38">
        <v>1385</v>
      </c>
      <c r="H228" s="34"/>
    </row>
    <row r="229" spans="2:8">
      <c r="B229" s="35"/>
      <c r="C229" s="37" t="s">
        <v>55</v>
      </c>
      <c r="D229" s="38">
        <v>90772</v>
      </c>
      <c r="E229" s="38">
        <v>4327</v>
      </c>
      <c r="F229" s="38">
        <v>179.9</v>
      </c>
      <c r="G229" s="38">
        <v>95278.9</v>
      </c>
      <c r="H229" s="34"/>
    </row>
    <row r="230" spans="2:8">
      <c r="B230" s="35"/>
      <c r="C230" s="37" t="s">
        <v>31</v>
      </c>
      <c r="D230" s="38">
        <v>0</v>
      </c>
      <c r="E230" s="38">
        <v>120</v>
      </c>
      <c r="F230" s="38">
        <v>0</v>
      </c>
      <c r="G230" s="38">
        <v>120</v>
      </c>
      <c r="H230" s="34"/>
    </row>
    <row r="231" spans="2:8">
      <c r="B231" s="35"/>
      <c r="C231" s="35" t="s">
        <v>81</v>
      </c>
      <c r="D231" s="39">
        <v>124531</v>
      </c>
      <c r="E231" s="39">
        <v>22882.9</v>
      </c>
      <c r="F231" s="39">
        <v>1439.9</v>
      </c>
      <c r="G231" s="39">
        <v>148853.79999999999</v>
      </c>
      <c r="H231" s="34">
        <f>G231/$G$310</f>
        <v>1.1775175947878511E-2</v>
      </c>
    </row>
    <row r="232" spans="2:8">
      <c r="B232" s="35" t="s">
        <v>48</v>
      </c>
      <c r="C232" s="37" t="s">
        <v>55</v>
      </c>
      <c r="D232" s="38">
        <v>16692</v>
      </c>
      <c r="E232" s="38">
        <v>340</v>
      </c>
      <c r="F232" s="38">
        <v>0</v>
      </c>
      <c r="G232" s="38">
        <v>17032</v>
      </c>
      <c r="H232" s="34"/>
    </row>
    <row r="233" spans="2:8">
      <c r="B233" s="35"/>
      <c r="C233" s="35" t="s">
        <v>81</v>
      </c>
      <c r="D233" s="39">
        <v>16692</v>
      </c>
      <c r="E233" s="39">
        <v>340</v>
      </c>
      <c r="F233" s="39">
        <v>0</v>
      </c>
      <c r="G233" s="39">
        <v>17032</v>
      </c>
      <c r="H233" s="34">
        <f>G233/$G$310</f>
        <v>1.3473273557293587E-3</v>
      </c>
    </row>
    <row r="234" spans="2:8">
      <c r="B234" s="35" t="s">
        <v>45</v>
      </c>
      <c r="C234" s="37" t="s">
        <v>41</v>
      </c>
      <c r="D234" s="38">
        <v>0</v>
      </c>
      <c r="E234" s="38">
        <v>0</v>
      </c>
      <c r="F234" s="38">
        <v>18</v>
      </c>
      <c r="G234" s="38">
        <v>18</v>
      </c>
      <c r="H234" s="34"/>
    </row>
    <row r="235" spans="2:8">
      <c r="B235" s="35"/>
      <c r="C235" s="37" t="s">
        <v>50</v>
      </c>
      <c r="D235" s="38">
        <v>13644</v>
      </c>
      <c r="E235" s="38">
        <v>0</v>
      </c>
      <c r="F235" s="38">
        <v>0</v>
      </c>
      <c r="G235" s="38">
        <v>13644</v>
      </c>
      <c r="H235" s="34"/>
    </row>
    <row r="236" spans="2:8">
      <c r="B236" s="35"/>
      <c r="C236" s="37" t="s">
        <v>18</v>
      </c>
      <c r="D236" s="38">
        <v>370</v>
      </c>
      <c r="E236" s="38">
        <v>0</v>
      </c>
      <c r="F236" s="38">
        <v>0</v>
      </c>
      <c r="G236" s="38">
        <v>370</v>
      </c>
      <c r="H236" s="34"/>
    </row>
    <row r="237" spans="2:8">
      <c r="B237" s="35"/>
      <c r="C237" s="35" t="s">
        <v>81</v>
      </c>
      <c r="D237" s="39">
        <v>14014</v>
      </c>
      <c r="E237" s="39">
        <v>0</v>
      </c>
      <c r="F237" s="39">
        <v>18</v>
      </c>
      <c r="G237" s="39">
        <v>14032</v>
      </c>
      <c r="H237" s="34">
        <f>G237/$G$310</f>
        <v>1.1100104189522288E-3</v>
      </c>
    </row>
    <row r="238" spans="2:8">
      <c r="B238" s="35" t="s">
        <v>53</v>
      </c>
      <c r="C238" s="37" t="s">
        <v>55</v>
      </c>
      <c r="D238" s="38">
        <v>4451</v>
      </c>
      <c r="E238" s="38">
        <v>0</v>
      </c>
      <c r="F238" s="38">
        <v>0</v>
      </c>
      <c r="G238" s="38">
        <v>4451</v>
      </c>
      <c r="H238" s="34"/>
    </row>
    <row r="239" spans="2:8">
      <c r="B239" s="35"/>
      <c r="C239" s="35" t="s">
        <v>81</v>
      </c>
      <c r="D239" s="39">
        <v>4451</v>
      </c>
      <c r="E239" s="39">
        <v>0</v>
      </c>
      <c r="F239" s="39">
        <v>0</v>
      </c>
      <c r="G239" s="39">
        <v>4451</v>
      </c>
      <c r="H239" s="34">
        <f>G239/$G$310</f>
        <v>3.5209922853166839E-4</v>
      </c>
    </row>
    <row r="240" spans="2:8">
      <c r="B240" s="35" t="s">
        <v>19</v>
      </c>
      <c r="C240" s="37" t="s">
        <v>11</v>
      </c>
      <c r="D240" s="38">
        <v>0</v>
      </c>
      <c r="E240" s="38">
        <v>12000</v>
      </c>
      <c r="F240" s="38">
        <v>0</v>
      </c>
      <c r="G240" s="38">
        <v>12000</v>
      </c>
      <c r="H240" s="34"/>
    </row>
    <row r="241" spans="2:8">
      <c r="B241" s="35"/>
      <c r="C241" s="37" t="s">
        <v>16</v>
      </c>
      <c r="D241" s="38">
        <v>1290.5</v>
      </c>
      <c r="E241" s="38">
        <v>0</v>
      </c>
      <c r="F241" s="38">
        <v>0</v>
      </c>
      <c r="G241" s="38">
        <v>1290.5</v>
      </c>
      <c r="H241" s="34"/>
    </row>
    <row r="242" spans="2:8">
      <c r="B242" s="35"/>
      <c r="C242" s="37" t="s">
        <v>10</v>
      </c>
      <c r="D242" s="38">
        <v>0</v>
      </c>
      <c r="E242" s="38">
        <v>12500</v>
      </c>
      <c r="F242" s="38">
        <v>0</v>
      </c>
      <c r="G242" s="38">
        <v>12500</v>
      </c>
      <c r="H242" s="34"/>
    </row>
    <row r="243" spans="2:8">
      <c r="B243" s="35"/>
      <c r="C243" s="37" t="s">
        <v>53</v>
      </c>
      <c r="D243" s="38">
        <v>4000.721</v>
      </c>
      <c r="E243" s="38">
        <v>0</v>
      </c>
      <c r="F243" s="38">
        <v>0</v>
      </c>
      <c r="G243" s="38">
        <v>4000.721</v>
      </c>
      <c r="H243" s="34"/>
    </row>
    <row r="244" spans="2:8">
      <c r="B244" s="35"/>
      <c r="C244" s="37" t="s">
        <v>18</v>
      </c>
      <c r="D244" s="38">
        <v>126064.97000000002</v>
      </c>
      <c r="E244" s="38">
        <v>0</v>
      </c>
      <c r="F244" s="38">
        <v>0</v>
      </c>
      <c r="G244" s="38">
        <v>126064.97000000002</v>
      </c>
      <c r="H244" s="34"/>
    </row>
    <row r="245" spans="2:8">
      <c r="B245" s="35"/>
      <c r="C245" s="37" t="s">
        <v>15</v>
      </c>
      <c r="D245" s="38">
        <v>6352.8</v>
      </c>
      <c r="E245" s="38">
        <v>23456</v>
      </c>
      <c r="F245" s="38">
        <v>0</v>
      </c>
      <c r="G245" s="38">
        <v>29808.799999999999</v>
      </c>
      <c r="H245" s="34"/>
    </row>
    <row r="246" spans="2:8">
      <c r="B246" s="35"/>
      <c r="C246" s="37" t="s">
        <v>17</v>
      </c>
      <c r="D246" s="38">
        <v>1166</v>
      </c>
      <c r="E246" s="38">
        <v>0</v>
      </c>
      <c r="F246" s="38">
        <v>0</v>
      </c>
      <c r="G246" s="38">
        <v>1166</v>
      </c>
      <c r="H246" s="34"/>
    </row>
    <row r="247" spans="2:8">
      <c r="B247" s="35"/>
      <c r="C247" s="35" t="s">
        <v>81</v>
      </c>
      <c r="D247" s="39">
        <v>138874.99100000001</v>
      </c>
      <c r="E247" s="39">
        <v>47956</v>
      </c>
      <c r="F247" s="39">
        <v>0</v>
      </c>
      <c r="G247" s="39">
        <v>186830.99100000001</v>
      </c>
      <c r="H247" s="34">
        <f>G247/$G$310</f>
        <v>1.4779386159718508E-2</v>
      </c>
    </row>
    <row r="248" spans="2:8" ht="15" customHeight="1">
      <c r="B248" s="35" t="s">
        <v>33</v>
      </c>
      <c r="C248" s="37" t="s">
        <v>36</v>
      </c>
      <c r="D248" s="38">
        <v>0</v>
      </c>
      <c r="E248" s="38">
        <v>0</v>
      </c>
      <c r="F248" s="38">
        <v>40402.895000000004</v>
      </c>
      <c r="G248" s="38">
        <v>40402.895000000004</v>
      </c>
      <c r="H248" s="34"/>
    </row>
    <row r="249" spans="2:8">
      <c r="B249" s="35"/>
      <c r="C249" s="37" t="s">
        <v>13</v>
      </c>
      <c r="D249" s="38">
        <v>0</v>
      </c>
      <c r="E249" s="38">
        <v>0</v>
      </c>
      <c r="F249" s="38">
        <v>30000</v>
      </c>
      <c r="G249" s="38">
        <v>30000</v>
      </c>
      <c r="H249" s="34"/>
    </row>
    <row r="250" spans="2:8" ht="15" customHeight="1">
      <c r="B250" s="35"/>
      <c r="C250" s="35" t="s">
        <v>81</v>
      </c>
      <c r="D250" s="39">
        <v>0</v>
      </c>
      <c r="E250" s="39">
        <v>0</v>
      </c>
      <c r="F250" s="39">
        <v>70402.895000000004</v>
      </c>
      <c r="G250" s="39">
        <v>70402.895000000004</v>
      </c>
      <c r="H250" s="34">
        <f>G250/$G$310</f>
        <v>5.569266460547305E-3</v>
      </c>
    </row>
    <row r="251" spans="2:8">
      <c r="B251" s="35" t="s">
        <v>37</v>
      </c>
      <c r="C251" s="37" t="s">
        <v>17</v>
      </c>
      <c r="D251" s="38">
        <v>0</v>
      </c>
      <c r="E251" s="38">
        <v>114197</v>
      </c>
      <c r="F251" s="38">
        <v>0</v>
      </c>
      <c r="G251" s="38">
        <v>114197</v>
      </c>
      <c r="H251" s="34"/>
    </row>
    <row r="252" spans="2:8">
      <c r="B252" s="35"/>
      <c r="C252" s="35" t="s">
        <v>81</v>
      </c>
      <c r="D252" s="39">
        <v>0</v>
      </c>
      <c r="E252" s="39">
        <v>114197</v>
      </c>
      <c r="F252" s="39">
        <v>0</v>
      </c>
      <c r="G252" s="39">
        <v>114197</v>
      </c>
      <c r="H252" s="34">
        <f>G252/$G$310</f>
        <v>9.0336274097126343E-3</v>
      </c>
    </row>
    <row r="253" spans="2:8">
      <c r="B253" s="35" t="s">
        <v>20</v>
      </c>
      <c r="C253" s="37" t="s">
        <v>50</v>
      </c>
      <c r="D253" s="38">
        <v>0</v>
      </c>
      <c r="E253" s="38">
        <v>1220</v>
      </c>
      <c r="F253" s="38">
        <v>0</v>
      </c>
      <c r="G253" s="38">
        <v>1220</v>
      </c>
      <c r="H253" s="34"/>
    </row>
    <row r="254" spans="2:8">
      <c r="B254" s="35"/>
      <c r="C254" s="37" t="s">
        <v>62</v>
      </c>
      <c r="D254" s="38">
        <v>55</v>
      </c>
      <c r="E254" s="38">
        <v>0</v>
      </c>
      <c r="F254" s="38">
        <v>0</v>
      </c>
      <c r="G254" s="38">
        <v>55</v>
      </c>
      <c r="H254" s="34"/>
    </row>
    <row r="255" spans="2:8">
      <c r="B255" s="35"/>
      <c r="C255" s="37" t="s">
        <v>18</v>
      </c>
      <c r="D255" s="38">
        <v>2</v>
      </c>
      <c r="E255" s="38">
        <v>1200</v>
      </c>
      <c r="F255" s="38">
        <v>0</v>
      </c>
      <c r="G255" s="38">
        <v>1202</v>
      </c>
      <c r="H255" s="34"/>
    </row>
    <row r="256" spans="2:8">
      <c r="B256" s="35"/>
      <c r="C256" s="37" t="s">
        <v>20</v>
      </c>
      <c r="D256" s="38">
        <v>3065</v>
      </c>
      <c r="E256" s="38">
        <v>1056</v>
      </c>
      <c r="F256" s="38">
        <v>0</v>
      </c>
      <c r="G256" s="38">
        <v>4121</v>
      </c>
      <c r="H256" s="34"/>
    </row>
    <row r="257" spans="2:8">
      <c r="B257" s="35"/>
      <c r="C257" s="37" t="s">
        <v>21</v>
      </c>
      <c r="D257" s="38">
        <v>0</v>
      </c>
      <c r="E257" s="38">
        <v>120</v>
      </c>
      <c r="F257" s="38">
        <v>0</v>
      </c>
      <c r="G257" s="38">
        <v>120</v>
      </c>
      <c r="H257" s="34"/>
    </row>
    <row r="258" spans="2:8">
      <c r="B258" s="35"/>
      <c r="C258" s="35" t="s">
        <v>81</v>
      </c>
      <c r="D258" s="39">
        <v>3122</v>
      </c>
      <c r="E258" s="39">
        <v>3596</v>
      </c>
      <c r="F258" s="39">
        <v>0</v>
      </c>
      <c r="G258" s="39">
        <v>6718</v>
      </c>
      <c r="H258" s="34">
        <f>G258/$G$310</f>
        <v>5.314317270895862E-4</v>
      </c>
    </row>
    <row r="259" spans="2:8">
      <c r="B259" s="35" t="s">
        <v>21</v>
      </c>
      <c r="C259" s="37" t="s">
        <v>58</v>
      </c>
      <c r="D259" s="38">
        <v>734</v>
      </c>
      <c r="E259" s="38">
        <v>0</v>
      </c>
      <c r="F259" s="38">
        <v>0</v>
      </c>
      <c r="G259" s="38">
        <v>734</v>
      </c>
      <c r="H259" s="34"/>
    </row>
    <row r="260" spans="2:8">
      <c r="B260" s="35"/>
      <c r="C260" s="37" t="s">
        <v>39</v>
      </c>
      <c r="D260" s="38">
        <v>49713.66</v>
      </c>
      <c r="E260" s="38">
        <v>0</v>
      </c>
      <c r="F260" s="38">
        <v>0</v>
      </c>
      <c r="G260" s="38">
        <v>49713.66</v>
      </c>
      <c r="H260" s="34"/>
    </row>
    <row r="261" spans="2:8">
      <c r="B261" s="35"/>
      <c r="C261" s="37" t="s">
        <v>19</v>
      </c>
      <c r="D261" s="38">
        <v>27719.7</v>
      </c>
      <c r="E261" s="38">
        <v>0</v>
      </c>
      <c r="F261" s="38">
        <v>3000</v>
      </c>
      <c r="G261" s="38">
        <v>30719.7</v>
      </c>
      <c r="H261" s="34"/>
    </row>
    <row r="262" spans="2:8">
      <c r="B262" s="35"/>
      <c r="C262" s="37" t="s">
        <v>24</v>
      </c>
      <c r="D262" s="38">
        <v>0</v>
      </c>
      <c r="E262" s="38">
        <v>0</v>
      </c>
      <c r="F262" s="38">
        <v>43087</v>
      </c>
      <c r="G262" s="38">
        <v>43087</v>
      </c>
      <c r="H262" s="34"/>
    </row>
    <row r="263" spans="2:8">
      <c r="B263" s="35"/>
      <c r="C263" s="37" t="s">
        <v>33</v>
      </c>
      <c r="D263" s="38">
        <v>0</v>
      </c>
      <c r="E263" s="38">
        <v>0</v>
      </c>
      <c r="F263" s="38">
        <v>58155.5</v>
      </c>
      <c r="G263" s="38">
        <v>58155.5</v>
      </c>
      <c r="H263" s="34"/>
    </row>
    <row r="264" spans="2:8">
      <c r="B264" s="35"/>
      <c r="C264" s="37" t="s">
        <v>16</v>
      </c>
      <c r="D264" s="38">
        <v>11029</v>
      </c>
      <c r="E264" s="38">
        <v>0</v>
      </c>
      <c r="F264" s="38">
        <v>0</v>
      </c>
      <c r="G264" s="38">
        <v>11029</v>
      </c>
      <c r="H264" s="34"/>
    </row>
    <row r="265" spans="2:8">
      <c r="B265" s="35"/>
      <c r="C265" s="37" t="s">
        <v>49</v>
      </c>
      <c r="D265" s="38">
        <v>23</v>
      </c>
      <c r="E265" s="38">
        <v>0</v>
      </c>
      <c r="F265" s="38">
        <v>0</v>
      </c>
      <c r="G265" s="38">
        <v>23</v>
      </c>
      <c r="H265" s="34"/>
    </row>
    <row r="266" spans="2:8">
      <c r="B266" s="35"/>
      <c r="C266" s="37" t="s">
        <v>50</v>
      </c>
      <c r="D266" s="38">
        <v>1468.4</v>
      </c>
      <c r="E266" s="38">
        <v>2015.75</v>
      </c>
      <c r="F266" s="38">
        <v>66000</v>
      </c>
      <c r="G266" s="38">
        <v>69484.149999999994</v>
      </c>
      <c r="H266" s="34"/>
    </row>
    <row r="267" spans="2:8">
      <c r="B267" s="35"/>
      <c r="C267" s="37" t="s">
        <v>34</v>
      </c>
      <c r="D267" s="38">
        <v>3052</v>
      </c>
      <c r="E267" s="38">
        <v>42</v>
      </c>
      <c r="F267" s="38">
        <v>0</v>
      </c>
      <c r="G267" s="38">
        <v>3094</v>
      </c>
      <c r="H267" s="34"/>
    </row>
    <row r="268" spans="2:8">
      <c r="B268" s="35"/>
      <c r="C268" s="37" t="s">
        <v>18</v>
      </c>
      <c r="D268" s="38">
        <v>287</v>
      </c>
      <c r="E268" s="38">
        <v>0</v>
      </c>
      <c r="F268" s="38">
        <v>0</v>
      </c>
      <c r="G268" s="38">
        <v>287</v>
      </c>
      <c r="H268" s="34"/>
    </row>
    <row r="269" spans="2:8">
      <c r="B269" s="35"/>
      <c r="C269" s="37" t="s">
        <v>20</v>
      </c>
      <c r="D269" s="38">
        <v>325</v>
      </c>
      <c r="E269" s="38">
        <v>0</v>
      </c>
      <c r="F269" s="38">
        <v>0</v>
      </c>
      <c r="G269" s="38">
        <v>325</v>
      </c>
      <c r="H269" s="34"/>
    </row>
    <row r="270" spans="2:8">
      <c r="B270" s="35"/>
      <c r="C270" s="37" t="s">
        <v>54</v>
      </c>
      <c r="D270" s="38">
        <v>8453.1</v>
      </c>
      <c r="E270" s="38">
        <v>0</v>
      </c>
      <c r="F270" s="38">
        <v>9015.2999999999993</v>
      </c>
      <c r="G270" s="38">
        <v>17468.400000000001</v>
      </c>
      <c r="H270" s="34"/>
    </row>
    <row r="271" spans="2:8">
      <c r="B271" s="35"/>
      <c r="C271" s="37" t="s">
        <v>21</v>
      </c>
      <c r="D271" s="38">
        <v>5831.5</v>
      </c>
      <c r="E271" s="38">
        <v>2183</v>
      </c>
      <c r="F271" s="38">
        <v>82500</v>
      </c>
      <c r="G271" s="38">
        <v>90514.5</v>
      </c>
      <c r="H271" s="34"/>
    </row>
    <row r="272" spans="2:8">
      <c r="B272" s="35"/>
      <c r="C272" s="37" t="s">
        <v>27</v>
      </c>
      <c r="D272" s="38">
        <v>0</v>
      </c>
      <c r="E272" s="38">
        <v>0</v>
      </c>
      <c r="F272" s="38">
        <v>15000</v>
      </c>
      <c r="G272" s="38">
        <v>15000</v>
      </c>
      <c r="H272" s="34"/>
    </row>
    <row r="273" spans="2:8">
      <c r="B273" s="35"/>
      <c r="C273" s="37" t="s">
        <v>55</v>
      </c>
      <c r="D273" s="38">
        <v>122</v>
      </c>
      <c r="E273" s="38">
        <v>0</v>
      </c>
      <c r="F273" s="38">
        <v>0</v>
      </c>
      <c r="G273" s="38">
        <v>122</v>
      </c>
      <c r="H273" s="34"/>
    </row>
    <row r="274" spans="2:8">
      <c r="B274" s="35"/>
      <c r="C274" s="37" t="s">
        <v>15</v>
      </c>
      <c r="D274" s="38">
        <v>4850</v>
      </c>
      <c r="E274" s="38">
        <v>0</v>
      </c>
      <c r="F274" s="38">
        <v>0</v>
      </c>
      <c r="G274" s="38">
        <v>4850</v>
      </c>
      <c r="H274" s="34"/>
    </row>
    <row r="275" spans="2:8">
      <c r="B275" s="35"/>
      <c r="C275" s="37" t="s">
        <v>17</v>
      </c>
      <c r="D275" s="38">
        <v>13386</v>
      </c>
      <c r="E275" s="38">
        <v>0</v>
      </c>
      <c r="F275" s="38">
        <v>0</v>
      </c>
      <c r="G275" s="38">
        <v>13386</v>
      </c>
      <c r="H275" s="34"/>
    </row>
    <row r="276" spans="2:8">
      <c r="B276" s="35"/>
      <c r="C276" s="37" t="s">
        <v>23</v>
      </c>
      <c r="D276" s="38">
        <v>0</v>
      </c>
      <c r="E276" s="38">
        <v>0</v>
      </c>
      <c r="F276" s="38">
        <v>54140</v>
      </c>
      <c r="G276" s="38">
        <v>54140</v>
      </c>
      <c r="H276" s="34"/>
    </row>
    <row r="277" spans="2:8">
      <c r="B277" s="35"/>
      <c r="C277" s="37" t="s">
        <v>85</v>
      </c>
      <c r="D277" s="38">
        <v>80884</v>
      </c>
      <c r="E277" s="38">
        <v>600</v>
      </c>
      <c r="F277" s="38">
        <v>0</v>
      </c>
      <c r="G277" s="38">
        <v>81484</v>
      </c>
      <c r="H277" s="34"/>
    </row>
    <row r="278" spans="2:8">
      <c r="B278" s="35"/>
      <c r="C278" s="35" t="s">
        <v>81</v>
      </c>
      <c r="D278" s="39">
        <v>207878.36</v>
      </c>
      <c r="E278" s="39">
        <v>4840.75</v>
      </c>
      <c r="F278" s="39">
        <v>330897.8</v>
      </c>
      <c r="G278" s="39">
        <v>543616.91</v>
      </c>
      <c r="H278" s="34">
        <f>G278/$G$310</f>
        <v>4.3003166620482904E-2</v>
      </c>
    </row>
    <row r="279" spans="2:8">
      <c r="B279" s="35" t="s">
        <v>34</v>
      </c>
      <c r="C279" s="37" t="s">
        <v>50</v>
      </c>
      <c r="D279" s="38">
        <v>455</v>
      </c>
      <c r="E279" s="38">
        <v>0</v>
      </c>
      <c r="F279" s="38">
        <v>0</v>
      </c>
      <c r="G279" s="38">
        <v>455</v>
      </c>
      <c r="H279" s="34"/>
    </row>
    <row r="280" spans="2:8">
      <c r="B280" s="35"/>
      <c r="C280" s="37" t="s">
        <v>34</v>
      </c>
      <c r="D280" s="38">
        <v>185</v>
      </c>
      <c r="E280" s="38">
        <v>0</v>
      </c>
      <c r="F280" s="38">
        <v>0</v>
      </c>
      <c r="G280" s="38">
        <v>185</v>
      </c>
      <c r="H280" s="34"/>
    </row>
    <row r="281" spans="2:8">
      <c r="B281" s="35"/>
      <c r="C281" s="37" t="s">
        <v>21</v>
      </c>
      <c r="D281" s="38">
        <v>24551</v>
      </c>
      <c r="E281" s="38">
        <v>0</v>
      </c>
      <c r="F281" s="38">
        <v>0</v>
      </c>
      <c r="G281" s="38">
        <v>24551</v>
      </c>
      <c r="H281" s="34"/>
    </row>
    <row r="282" spans="2:8">
      <c r="B282" s="35"/>
      <c r="C282" s="35" t="s">
        <v>81</v>
      </c>
      <c r="D282" s="39">
        <v>25191</v>
      </c>
      <c r="E282" s="39">
        <v>0</v>
      </c>
      <c r="F282" s="39">
        <v>0</v>
      </c>
      <c r="G282" s="39">
        <v>25191</v>
      </c>
      <c r="H282" s="34">
        <f>G282/$G$310</f>
        <v>1.9927503181175598E-3</v>
      </c>
    </row>
    <row r="283" spans="2:8">
      <c r="B283" s="35" t="s">
        <v>56</v>
      </c>
      <c r="C283" s="37" t="s">
        <v>49</v>
      </c>
      <c r="D283" s="38">
        <v>42217</v>
      </c>
      <c r="E283" s="38">
        <v>0</v>
      </c>
      <c r="F283" s="38">
        <v>0</v>
      </c>
      <c r="G283" s="38">
        <v>42217</v>
      </c>
      <c r="H283" s="34"/>
    </row>
    <row r="284" spans="2:8">
      <c r="B284" s="35"/>
      <c r="C284" s="37" t="s">
        <v>21</v>
      </c>
      <c r="D284" s="38">
        <v>5871</v>
      </c>
      <c r="E284" s="38">
        <v>42</v>
      </c>
      <c r="F284" s="38">
        <v>0</v>
      </c>
      <c r="G284" s="38">
        <v>5913</v>
      </c>
      <c r="H284" s="34"/>
    </row>
    <row r="285" spans="2:8">
      <c r="B285" s="35"/>
      <c r="C285" s="37" t="s">
        <v>85</v>
      </c>
      <c r="D285" s="38">
        <v>240</v>
      </c>
      <c r="E285" s="38">
        <v>0</v>
      </c>
      <c r="F285" s="38">
        <v>0</v>
      </c>
      <c r="G285" s="38">
        <v>240</v>
      </c>
      <c r="H285" s="34"/>
    </row>
    <row r="286" spans="2:8">
      <c r="B286" s="35"/>
      <c r="C286" s="35" t="s">
        <v>81</v>
      </c>
      <c r="D286" s="39">
        <v>48328</v>
      </c>
      <c r="E286" s="39">
        <v>42</v>
      </c>
      <c r="F286" s="39">
        <v>0</v>
      </c>
      <c r="G286" s="39">
        <v>48370</v>
      </c>
      <c r="H286" s="34">
        <f>G286/$G$310</f>
        <v>3.8263400773032577E-3</v>
      </c>
    </row>
    <row r="287" spans="2:8">
      <c r="B287" s="35" t="s">
        <v>54</v>
      </c>
      <c r="C287" s="37" t="s">
        <v>50</v>
      </c>
      <c r="D287" s="38">
        <v>100</v>
      </c>
      <c r="E287" s="38">
        <v>0</v>
      </c>
      <c r="F287" s="38">
        <v>0</v>
      </c>
      <c r="G287" s="38">
        <v>100</v>
      </c>
      <c r="H287" s="34"/>
    </row>
    <row r="288" spans="2:8">
      <c r="B288" s="35"/>
      <c r="C288" s="37" t="s">
        <v>21</v>
      </c>
      <c r="D288" s="38">
        <v>12590.2</v>
      </c>
      <c r="E288" s="38">
        <v>0</v>
      </c>
      <c r="F288" s="38">
        <v>2988</v>
      </c>
      <c r="G288" s="38">
        <v>15578.2</v>
      </c>
      <c r="H288" s="34"/>
    </row>
    <row r="289" spans="2:8">
      <c r="B289" s="35"/>
      <c r="C289" s="35" t="s">
        <v>81</v>
      </c>
      <c r="D289" s="39">
        <v>12690.2</v>
      </c>
      <c r="E289" s="39">
        <v>0</v>
      </c>
      <c r="F289" s="39">
        <v>2988</v>
      </c>
      <c r="G289" s="39">
        <v>15678.2</v>
      </c>
      <c r="H289" s="34">
        <f>G289/$G$310</f>
        <v>1.2402341327263993E-3</v>
      </c>
    </row>
    <row r="290" spans="2:8">
      <c r="B290" s="35" t="s">
        <v>50</v>
      </c>
      <c r="C290" s="37" t="s">
        <v>41</v>
      </c>
      <c r="D290" s="38">
        <v>225</v>
      </c>
      <c r="E290" s="38">
        <v>0</v>
      </c>
      <c r="F290" s="38">
        <v>60</v>
      </c>
      <c r="G290" s="38">
        <v>285</v>
      </c>
      <c r="H290" s="34"/>
    </row>
    <row r="291" spans="2:8">
      <c r="B291" s="35"/>
      <c r="C291" s="37" t="s">
        <v>45</v>
      </c>
      <c r="D291" s="38">
        <v>13153</v>
      </c>
      <c r="E291" s="38">
        <v>0</v>
      </c>
      <c r="F291" s="38">
        <v>0</v>
      </c>
      <c r="G291" s="38">
        <v>13153</v>
      </c>
      <c r="H291" s="34"/>
    </row>
    <row r="292" spans="2:8">
      <c r="B292" s="35"/>
      <c r="C292" s="37" t="s">
        <v>18</v>
      </c>
      <c r="D292" s="38">
        <v>15</v>
      </c>
      <c r="E292" s="38">
        <v>0</v>
      </c>
      <c r="F292" s="38">
        <v>104.19999999999999</v>
      </c>
      <c r="G292" s="38">
        <v>119.19999999999999</v>
      </c>
      <c r="H292" s="34"/>
    </row>
    <row r="293" spans="2:8">
      <c r="B293" s="35"/>
      <c r="C293" s="37" t="s">
        <v>55</v>
      </c>
      <c r="D293" s="38">
        <v>1546</v>
      </c>
      <c r="E293" s="38">
        <v>0</v>
      </c>
      <c r="F293" s="38">
        <v>52</v>
      </c>
      <c r="G293" s="38">
        <v>1598</v>
      </c>
      <c r="H293" s="34"/>
    </row>
    <row r="294" spans="2:8">
      <c r="B294" s="35"/>
      <c r="C294" s="35" t="s">
        <v>81</v>
      </c>
      <c r="D294" s="39">
        <v>14939</v>
      </c>
      <c r="E294" s="39">
        <v>0</v>
      </c>
      <c r="F294" s="39">
        <v>216.2</v>
      </c>
      <c r="G294" s="39">
        <v>15155.2</v>
      </c>
      <c r="H294" s="34">
        <f>G294/$G$310</f>
        <v>1.1988618800815862E-3</v>
      </c>
    </row>
    <row r="295" spans="2:8">
      <c r="B295" s="35" t="s">
        <v>49</v>
      </c>
      <c r="C295" s="37" t="s">
        <v>8</v>
      </c>
      <c r="D295" s="38">
        <v>0</v>
      </c>
      <c r="E295" s="38">
        <v>0</v>
      </c>
      <c r="F295" s="38">
        <v>10603</v>
      </c>
      <c r="G295" s="38">
        <v>10603</v>
      </c>
      <c r="H295" s="34"/>
    </row>
    <row r="296" spans="2:8">
      <c r="B296" s="35"/>
      <c r="C296" s="37" t="s">
        <v>39</v>
      </c>
      <c r="D296" s="38">
        <v>47103.51</v>
      </c>
      <c r="E296" s="38">
        <v>77</v>
      </c>
      <c r="F296" s="38">
        <v>331663.35299999994</v>
      </c>
      <c r="G296" s="38">
        <v>378843.86299999995</v>
      </c>
      <c r="H296" s="34"/>
    </row>
    <row r="297" spans="2:8">
      <c r="B297" s="35"/>
      <c r="C297" s="37" t="s">
        <v>41</v>
      </c>
      <c r="D297" s="38">
        <v>2421.8000000000002</v>
      </c>
      <c r="E297" s="38">
        <v>5068.6000000000004</v>
      </c>
      <c r="F297" s="38">
        <v>1844</v>
      </c>
      <c r="G297" s="38">
        <v>9334.4000000000015</v>
      </c>
      <c r="H297" s="34"/>
    </row>
    <row r="298" spans="2:8">
      <c r="B298" s="35"/>
      <c r="C298" s="37" t="s">
        <v>42</v>
      </c>
      <c r="D298" s="38">
        <v>0</v>
      </c>
      <c r="E298" s="38">
        <v>506</v>
      </c>
      <c r="F298" s="38">
        <v>0</v>
      </c>
      <c r="G298" s="38">
        <v>506</v>
      </c>
      <c r="H298" s="34"/>
    </row>
    <row r="299" spans="2:8">
      <c r="B299" s="35"/>
      <c r="C299" s="37" t="s">
        <v>66</v>
      </c>
      <c r="D299" s="38">
        <v>787</v>
      </c>
      <c r="E299" s="38">
        <v>7</v>
      </c>
      <c r="F299" s="38">
        <v>70</v>
      </c>
      <c r="G299" s="38">
        <v>864</v>
      </c>
      <c r="H299" s="34"/>
    </row>
    <row r="300" spans="2:8">
      <c r="B300" s="35"/>
      <c r="C300" s="37" t="s">
        <v>44</v>
      </c>
      <c r="D300" s="38">
        <v>8.5</v>
      </c>
      <c r="E300" s="38">
        <v>0</v>
      </c>
      <c r="F300" s="38">
        <v>3</v>
      </c>
      <c r="G300" s="38">
        <v>11.5</v>
      </c>
      <c r="H300" s="34"/>
    </row>
    <row r="301" spans="2:8">
      <c r="B301" s="35"/>
      <c r="C301" s="37" t="s">
        <v>30</v>
      </c>
      <c r="D301" s="38">
        <v>60</v>
      </c>
      <c r="E301" s="38">
        <v>505</v>
      </c>
      <c r="F301" s="38">
        <v>587</v>
      </c>
      <c r="G301" s="38">
        <v>1152</v>
      </c>
      <c r="H301" s="34"/>
    </row>
    <row r="302" spans="2:8">
      <c r="B302" s="35"/>
      <c r="C302" s="37" t="s">
        <v>65</v>
      </c>
      <c r="D302" s="38">
        <v>0</v>
      </c>
      <c r="E302" s="38">
        <v>70</v>
      </c>
      <c r="F302" s="38">
        <v>0</v>
      </c>
      <c r="G302" s="38">
        <v>70</v>
      </c>
      <c r="H302" s="34"/>
    </row>
    <row r="303" spans="2:8">
      <c r="B303" s="35"/>
      <c r="C303" s="37" t="s">
        <v>48</v>
      </c>
      <c r="D303" s="38">
        <v>0</v>
      </c>
      <c r="E303" s="38">
        <v>5</v>
      </c>
      <c r="F303" s="38">
        <v>285</v>
      </c>
      <c r="G303" s="38">
        <v>290</v>
      </c>
      <c r="H303" s="34"/>
    </row>
    <row r="304" spans="2:8">
      <c r="B304" s="35"/>
      <c r="C304" s="37" t="s">
        <v>50</v>
      </c>
      <c r="D304" s="38">
        <v>278.59999999999997</v>
      </c>
      <c r="E304" s="38">
        <v>2070</v>
      </c>
      <c r="F304" s="38">
        <v>877</v>
      </c>
      <c r="G304" s="38">
        <v>3225.6</v>
      </c>
      <c r="H304" s="34"/>
    </row>
    <row r="305" spans="2:8">
      <c r="B305" s="35"/>
      <c r="C305" s="37" t="s">
        <v>18</v>
      </c>
      <c r="D305" s="38">
        <v>90</v>
      </c>
      <c r="E305" s="38">
        <v>10</v>
      </c>
      <c r="F305" s="38">
        <v>50</v>
      </c>
      <c r="G305" s="38">
        <v>150</v>
      </c>
      <c r="H305" s="34"/>
    </row>
    <row r="306" spans="2:8">
      <c r="B306" s="35"/>
      <c r="C306" s="37" t="s">
        <v>63</v>
      </c>
      <c r="D306" s="38">
        <v>0</v>
      </c>
      <c r="E306" s="38">
        <v>0</v>
      </c>
      <c r="F306" s="38">
        <v>42</v>
      </c>
      <c r="G306" s="38">
        <v>42</v>
      </c>
      <c r="H306" s="34"/>
    </row>
    <row r="307" spans="2:8">
      <c r="B307" s="35"/>
      <c r="C307" s="37" t="s">
        <v>55</v>
      </c>
      <c r="D307" s="38">
        <v>5</v>
      </c>
      <c r="E307" s="38">
        <v>786</v>
      </c>
      <c r="F307" s="38">
        <v>0</v>
      </c>
      <c r="G307" s="38">
        <v>791</v>
      </c>
      <c r="H307" s="34"/>
    </row>
    <row r="308" spans="2:8">
      <c r="B308" s="35"/>
      <c r="C308" s="37" t="s">
        <v>31</v>
      </c>
      <c r="D308" s="38">
        <v>0</v>
      </c>
      <c r="E308" s="38">
        <v>91</v>
      </c>
      <c r="F308" s="38">
        <v>0</v>
      </c>
      <c r="G308" s="38">
        <v>91</v>
      </c>
      <c r="H308" s="34"/>
    </row>
    <row r="309" spans="2:8">
      <c r="B309" s="35"/>
      <c r="C309" s="35" t="s">
        <v>81</v>
      </c>
      <c r="D309" s="39">
        <v>50754.41</v>
      </c>
      <c r="E309" s="39">
        <v>9195.6</v>
      </c>
      <c r="F309" s="39">
        <v>346024.35299999994</v>
      </c>
      <c r="G309" s="39">
        <v>405974.36299999995</v>
      </c>
      <c r="H309" s="34">
        <f>G309/$G$310</f>
        <v>3.2114864079068856E-2</v>
      </c>
    </row>
    <row r="310" spans="2:8">
      <c r="B310" s="223" t="s">
        <v>200</v>
      </c>
      <c r="C310" s="223"/>
      <c r="D310" s="39">
        <f>SUM(D7:D309)/2</f>
        <v>3056335.3245799998</v>
      </c>
      <c r="E310" s="39">
        <f>SUM(E7:E309)/2</f>
        <v>1089637.888</v>
      </c>
      <c r="F310" s="39">
        <f>SUM(F7:F309)/2</f>
        <v>8495349.571800001</v>
      </c>
      <c r="G310" s="39">
        <f>SUM(D310:F310)</f>
        <v>12641322.78438</v>
      </c>
      <c r="H310" s="40">
        <f>SUM(H7:H309)</f>
        <v>0.99999999999999967</v>
      </c>
    </row>
  </sheetData>
  <mergeCells count="5">
    <mergeCell ref="B5:C5"/>
    <mergeCell ref="D5:F5"/>
    <mergeCell ref="B310:C310"/>
    <mergeCell ref="B2:H2"/>
    <mergeCell ref="B3:H3"/>
  </mergeCells>
  <pageMargins left="0.7" right="0.7" top="0.75" bottom="0.75" header="0.3" footer="0.3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zoomScale="85" zoomScaleNormal="85" workbookViewId="0">
      <selection activeCell="U14" sqref="U14"/>
    </sheetView>
  </sheetViews>
  <sheetFormatPr baseColWidth="10" defaultColWidth="10.85546875" defaultRowHeight="12.75"/>
  <cols>
    <col min="1" max="1" width="10.85546875" style="123"/>
    <col min="2" max="2" width="19.140625" style="123" customWidth="1"/>
    <col min="3" max="3" width="15.7109375" style="123" bestFit="1" customWidth="1"/>
    <col min="4" max="4" width="17.140625" style="123" bestFit="1" customWidth="1"/>
    <col min="5" max="5" width="17.85546875" style="123" bestFit="1" customWidth="1"/>
    <col min="6" max="6" width="17.85546875" style="123" customWidth="1"/>
    <col min="7" max="16384" width="10.85546875" style="123"/>
  </cols>
  <sheetData>
    <row r="2" spans="1:5" ht="15">
      <c r="B2" s="124" t="s">
        <v>340</v>
      </c>
    </row>
    <row r="4" spans="1:5">
      <c r="B4" s="125" t="s">
        <v>8</v>
      </c>
      <c r="C4" s="126">
        <v>882963.65899999999</v>
      </c>
      <c r="D4" s="127" t="s">
        <v>9</v>
      </c>
      <c r="E4" s="128">
        <v>486522.04699999996</v>
      </c>
    </row>
    <row r="5" spans="1:5">
      <c r="B5" s="129"/>
      <c r="C5" s="129"/>
      <c r="D5" s="127" t="s">
        <v>10</v>
      </c>
      <c r="E5" s="128">
        <v>102454.518</v>
      </c>
    </row>
    <row r="6" spans="1:5">
      <c r="A6" s="130"/>
      <c r="B6" s="129"/>
      <c r="C6" s="129"/>
      <c r="D6" s="127" t="s">
        <v>11</v>
      </c>
      <c r="E6" s="128">
        <v>101538.408</v>
      </c>
    </row>
    <row r="7" spans="1:5">
      <c r="A7" s="130"/>
      <c r="B7" s="125" t="s">
        <v>13</v>
      </c>
      <c r="C7" s="131">
        <v>1475469.2907999998</v>
      </c>
      <c r="D7" s="132" t="s">
        <v>23</v>
      </c>
      <c r="E7" s="133">
        <v>460480.90980000014</v>
      </c>
    </row>
    <row r="8" spans="1:5">
      <c r="A8" s="130"/>
      <c r="B8" s="134"/>
      <c r="C8" s="134"/>
      <c r="D8" s="132" t="s">
        <v>10</v>
      </c>
      <c r="E8" s="133">
        <v>294204.16600000003</v>
      </c>
    </row>
    <row r="9" spans="1:5">
      <c r="A9" s="130"/>
      <c r="B9" s="134"/>
      <c r="C9" s="134"/>
      <c r="D9" s="127" t="s">
        <v>40</v>
      </c>
      <c r="E9" s="128">
        <v>150002.58299999998</v>
      </c>
    </row>
    <row r="10" spans="1:5">
      <c r="B10" s="134"/>
      <c r="C10" s="134"/>
      <c r="D10" s="132" t="s">
        <v>17</v>
      </c>
      <c r="E10" s="133">
        <v>110915.853</v>
      </c>
    </row>
    <row r="11" spans="1:5">
      <c r="B11" s="135" t="s">
        <v>15</v>
      </c>
      <c r="C11" s="131">
        <v>691386.1</v>
      </c>
      <c r="D11" s="132" t="s">
        <v>10</v>
      </c>
      <c r="E11" s="133">
        <v>634845</v>
      </c>
    </row>
    <row r="12" spans="1:5">
      <c r="B12" s="130"/>
      <c r="C12" s="130"/>
      <c r="D12" s="132" t="s">
        <v>16</v>
      </c>
      <c r="E12" s="133">
        <v>28014</v>
      </c>
    </row>
    <row r="13" spans="1:5">
      <c r="B13" s="130"/>
      <c r="C13" s="130"/>
      <c r="D13" s="132" t="s">
        <v>43</v>
      </c>
      <c r="E13" s="133">
        <v>18200</v>
      </c>
    </row>
    <row r="14" spans="1:5">
      <c r="B14" s="135" t="s">
        <v>17</v>
      </c>
      <c r="C14" s="131">
        <v>1009957.6130000002</v>
      </c>
      <c r="D14" s="136" t="s">
        <v>39</v>
      </c>
      <c r="E14" s="137">
        <v>748397.81299999997</v>
      </c>
    </row>
    <row r="15" spans="1:5">
      <c r="B15" s="130"/>
      <c r="C15" s="130"/>
      <c r="D15" s="132" t="s">
        <v>10</v>
      </c>
      <c r="E15" s="133">
        <v>78945</v>
      </c>
    </row>
    <row r="16" spans="1:5">
      <c r="B16" s="130"/>
      <c r="C16" s="130"/>
      <c r="D16" s="132" t="s">
        <v>13</v>
      </c>
      <c r="E16" s="133">
        <v>77000</v>
      </c>
    </row>
    <row r="17" spans="2:5">
      <c r="B17" s="130"/>
      <c r="C17" s="130"/>
      <c r="D17" s="132" t="s">
        <v>23</v>
      </c>
      <c r="E17" s="133">
        <v>70000</v>
      </c>
    </row>
    <row r="18" spans="2:5">
      <c r="B18" s="135" t="s">
        <v>23</v>
      </c>
      <c r="C18" s="131">
        <v>3903506.5439999998</v>
      </c>
      <c r="D18" s="132" t="s">
        <v>17</v>
      </c>
      <c r="E18" s="133">
        <v>1605578.79</v>
      </c>
    </row>
    <row r="19" spans="2:5">
      <c r="B19" s="130"/>
      <c r="C19" s="130"/>
      <c r="D19" s="132" t="s">
        <v>13</v>
      </c>
      <c r="E19" s="133">
        <v>818510.68900000001</v>
      </c>
    </row>
    <row r="20" spans="2:5">
      <c r="B20" s="130"/>
      <c r="C20" s="130"/>
      <c r="D20" s="132" t="s">
        <v>23</v>
      </c>
      <c r="E20" s="133">
        <v>727301</v>
      </c>
    </row>
    <row r="21" spans="2:5">
      <c r="B21" s="130"/>
      <c r="C21" s="130"/>
      <c r="D21" s="132" t="s">
        <v>39</v>
      </c>
      <c r="E21" s="133">
        <v>502103.065</v>
      </c>
    </row>
    <row r="22" spans="2:5">
      <c r="B22" s="135" t="s">
        <v>18</v>
      </c>
      <c r="C22" s="131">
        <v>1278294.7239999999</v>
      </c>
      <c r="D22" s="132" t="s">
        <v>18</v>
      </c>
      <c r="E22" s="133">
        <v>577241.89899999998</v>
      </c>
    </row>
    <row r="23" spans="2:5">
      <c r="B23" s="130"/>
      <c r="C23" s="130"/>
      <c r="D23" s="132" t="s">
        <v>20</v>
      </c>
      <c r="E23" s="133">
        <v>172008.05000000005</v>
      </c>
    </row>
    <row r="24" spans="2:5">
      <c r="B24" s="130"/>
      <c r="C24" s="130"/>
      <c r="D24" s="132" t="s">
        <v>19</v>
      </c>
      <c r="E24" s="133">
        <v>168939.17799999999</v>
      </c>
    </row>
    <row r="25" spans="2:5">
      <c r="B25" s="130"/>
      <c r="C25" s="130"/>
      <c r="D25" s="132" t="s">
        <v>66</v>
      </c>
      <c r="E25" s="133">
        <v>124989.3</v>
      </c>
    </row>
    <row r="26" spans="2:5">
      <c r="B26" s="135" t="s">
        <v>21</v>
      </c>
      <c r="C26" s="131">
        <v>543616.91</v>
      </c>
      <c r="D26" s="132" t="s">
        <v>21</v>
      </c>
      <c r="E26" s="133">
        <v>90514.5</v>
      </c>
    </row>
    <row r="27" spans="2:5">
      <c r="B27" s="130"/>
      <c r="C27" s="130"/>
      <c r="D27" s="132" t="s">
        <v>85</v>
      </c>
      <c r="E27" s="133">
        <v>81484</v>
      </c>
    </row>
    <row r="28" spans="2:5">
      <c r="B28" s="138"/>
      <c r="C28" s="138"/>
      <c r="D28" s="132" t="s">
        <v>33</v>
      </c>
      <c r="E28" s="133">
        <v>58155.5</v>
      </c>
    </row>
  </sheetData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zoomScaleNormal="100" workbookViewId="0">
      <selection activeCell="K30" sqref="K30"/>
    </sheetView>
  </sheetViews>
  <sheetFormatPr baseColWidth="10" defaultColWidth="11.42578125" defaultRowHeight="15" customHeight="1"/>
  <cols>
    <col min="1" max="1" width="2.85546875" style="1" customWidth="1"/>
    <col min="2" max="2" width="69.140625" style="15" bestFit="1" customWidth="1"/>
    <col min="3" max="3" width="12.85546875" style="56" bestFit="1" customWidth="1"/>
    <col min="4" max="4" width="13.140625" style="56" customWidth="1"/>
    <col min="5" max="5" width="13.28515625" style="56" bestFit="1" customWidth="1"/>
    <col min="6" max="6" width="14.140625" style="57" bestFit="1" customWidth="1"/>
    <col min="7" max="7" width="10.28515625" style="1" bestFit="1" customWidth="1"/>
    <col min="8" max="16384" width="11.42578125" style="1"/>
  </cols>
  <sheetData>
    <row r="1" spans="1:7" ht="15" customHeight="1">
      <c r="B1" s="1"/>
      <c r="C1" s="4"/>
      <c r="D1" s="4"/>
      <c r="E1" s="4"/>
      <c r="F1" s="41"/>
    </row>
    <row r="2" spans="1:7" s="46" customFormat="1" ht="15.75">
      <c r="B2" s="220" t="s">
        <v>198</v>
      </c>
      <c r="C2" s="220"/>
      <c r="D2" s="220"/>
      <c r="E2" s="220"/>
      <c r="F2" s="220"/>
      <c r="G2" s="1"/>
    </row>
    <row r="3" spans="1:7" s="46" customFormat="1" ht="12.75">
      <c r="B3" s="227"/>
      <c r="C3" s="227"/>
      <c r="D3" s="227"/>
      <c r="E3" s="227"/>
      <c r="F3" s="47"/>
    </row>
    <row r="4" spans="1:7" ht="15" customHeight="1">
      <c r="A4" s="44"/>
      <c r="B4" s="217" t="s">
        <v>197</v>
      </c>
      <c r="C4" s="216" t="s">
        <v>196</v>
      </c>
      <c r="D4" s="216"/>
      <c r="E4" s="216"/>
      <c r="F4" s="218" t="s">
        <v>2</v>
      </c>
      <c r="G4" s="46"/>
    </row>
    <row r="5" spans="1:7" s="44" customFormat="1" ht="15" customHeight="1">
      <c r="B5" s="217"/>
      <c r="C5" s="14" t="s">
        <v>0</v>
      </c>
      <c r="D5" s="14" t="s">
        <v>195</v>
      </c>
      <c r="E5" s="14" t="s">
        <v>194</v>
      </c>
      <c r="F5" s="218"/>
      <c r="G5" s="1"/>
    </row>
    <row r="6" spans="1:7" s="44" customFormat="1" ht="15" customHeight="1">
      <c r="B6" s="50" t="s">
        <v>193</v>
      </c>
      <c r="C6" s="51"/>
      <c r="D6" s="51"/>
      <c r="E6" s="51"/>
      <c r="F6" s="51"/>
    </row>
    <row r="7" spans="1:7" s="44" customFormat="1" ht="15" customHeight="1">
      <c r="B7" s="52" t="s">
        <v>192</v>
      </c>
      <c r="C7" s="22">
        <v>0</v>
      </c>
      <c r="D7" s="22">
        <v>1</v>
      </c>
      <c r="E7" s="22">
        <v>0</v>
      </c>
      <c r="F7" s="22">
        <v>1</v>
      </c>
    </row>
    <row r="8" spans="1:7" s="44" customFormat="1" ht="15" customHeight="1">
      <c r="B8" s="52" t="s">
        <v>191</v>
      </c>
      <c r="C8" s="22">
        <v>22.6</v>
      </c>
      <c r="D8" s="22">
        <v>7.6</v>
      </c>
      <c r="E8" s="22">
        <v>0</v>
      </c>
      <c r="F8" s="22">
        <v>30.200000000000003</v>
      </c>
      <c r="G8" s="48"/>
    </row>
    <row r="9" spans="1:7" s="44" customFormat="1" ht="15" customHeight="1">
      <c r="B9" s="50" t="s">
        <v>86</v>
      </c>
      <c r="C9" s="51">
        <v>22.6</v>
      </c>
      <c r="D9" s="51">
        <v>8.6</v>
      </c>
      <c r="E9" s="51">
        <v>0</v>
      </c>
      <c r="F9" s="51">
        <v>31.200000000000003</v>
      </c>
      <c r="G9" s="48"/>
    </row>
    <row r="10" spans="1:7" s="44" customFormat="1" ht="15" customHeight="1">
      <c r="B10" s="50" t="s">
        <v>190</v>
      </c>
      <c r="C10" s="51"/>
      <c r="D10" s="51"/>
      <c r="E10" s="51"/>
      <c r="F10" s="51"/>
      <c r="G10" s="48"/>
    </row>
    <row r="11" spans="1:7" s="44" customFormat="1" ht="15" customHeight="1">
      <c r="B11" s="52" t="s">
        <v>189</v>
      </c>
      <c r="C11" s="22">
        <v>9917.4699999999975</v>
      </c>
      <c r="D11" s="22">
        <v>0</v>
      </c>
      <c r="E11" s="22">
        <v>0</v>
      </c>
      <c r="F11" s="22">
        <v>9917.4699999999975</v>
      </c>
      <c r="G11" s="48"/>
    </row>
    <row r="12" spans="1:7" s="44" customFormat="1" ht="15" customHeight="1">
      <c r="B12" s="52" t="s">
        <v>188</v>
      </c>
      <c r="C12" s="22">
        <v>144</v>
      </c>
      <c r="D12" s="22">
        <v>0</v>
      </c>
      <c r="E12" s="22">
        <v>0</v>
      </c>
      <c r="F12" s="22">
        <v>144</v>
      </c>
      <c r="G12" s="48"/>
    </row>
    <row r="13" spans="1:7" s="44" customFormat="1" ht="15" customHeight="1">
      <c r="B13" s="52" t="s">
        <v>187</v>
      </c>
      <c r="C13" s="22">
        <v>0</v>
      </c>
      <c r="D13" s="22">
        <v>486466.24799999991</v>
      </c>
      <c r="E13" s="22">
        <v>0</v>
      </c>
      <c r="F13" s="22">
        <v>486466.24799999991</v>
      </c>
      <c r="G13" s="48"/>
    </row>
    <row r="14" spans="1:7" s="44" customFormat="1" ht="15" customHeight="1">
      <c r="B14" s="52" t="s">
        <v>186</v>
      </c>
      <c r="C14" s="22">
        <v>0</v>
      </c>
      <c r="D14" s="22">
        <v>12</v>
      </c>
      <c r="E14" s="22">
        <v>0</v>
      </c>
      <c r="F14" s="22">
        <v>12</v>
      </c>
      <c r="G14" s="48"/>
    </row>
    <row r="15" spans="1:7" s="44" customFormat="1" ht="15" customHeight="1">
      <c r="B15" s="52" t="s">
        <v>185</v>
      </c>
      <c r="C15" s="22">
        <v>1818</v>
      </c>
      <c r="D15" s="22">
        <v>25</v>
      </c>
      <c r="E15" s="22">
        <v>0</v>
      </c>
      <c r="F15" s="22">
        <v>1843</v>
      </c>
      <c r="G15" s="48"/>
    </row>
    <row r="16" spans="1:7" s="44" customFormat="1" ht="15" customHeight="1">
      <c r="B16" s="52" t="s">
        <v>184</v>
      </c>
      <c r="C16" s="22">
        <v>29053</v>
      </c>
      <c r="D16" s="22">
        <v>0</v>
      </c>
      <c r="E16" s="22">
        <v>0</v>
      </c>
      <c r="F16" s="22">
        <v>29053</v>
      </c>
      <c r="G16" s="48"/>
    </row>
    <row r="17" spans="1:7" s="44" customFormat="1" ht="15" customHeight="1">
      <c r="B17" s="52" t="s">
        <v>183</v>
      </c>
      <c r="C17" s="22">
        <v>5500</v>
      </c>
      <c r="D17" s="22">
        <v>0</v>
      </c>
      <c r="E17" s="22">
        <v>0</v>
      </c>
      <c r="F17" s="22">
        <v>5500</v>
      </c>
      <c r="G17" s="48"/>
    </row>
    <row r="18" spans="1:7" s="44" customFormat="1" ht="15" customHeight="1">
      <c r="B18" s="52" t="s">
        <v>102</v>
      </c>
      <c r="C18" s="22">
        <v>498</v>
      </c>
      <c r="D18" s="22">
        <v>0</v>
      </c>
      <c r="E18" s="22">
        <v>0</v>
      </c>
      <c r="F18" s="22">
        <v>498</v>
      </c>
      <c r="G18" s="48"/>
    </row>
    <row r="19" spans="1:7" s="44" customFormat="1" ht="15" customHeight="1">
      <c r="B19" s="52" t="s">
        <v>182</v>
      </c>
      <c r="C19" s="22">
        <v>185343.68</v>
      </c>
      <c r="D19" s="22">
        <v>0</v>
      </c>
      <c r="E19" s="22">
        <v>0</v>
      </c>
      <c r="F19" s="22">
        <v>185313.68</v>
      </c>
      <c r="G19" s="48"/>
    </row>
    <row r="20" spans="1:7" s="44" customFormat="1" ht="15" customHeight="1">
      <c r="B20" s="52" t="s">
        <v>181</v>
      </c>
      <c r="C20" s="22">
        <v>13633.15</v>
      </c>
      <c r="D20" s="22">
        <v>0</v>
      </c>
      <c r="E20" s="22">
        <v>0</v>
      </c>
      <c r="F20" s="22">
        <v>13633.15</v>
      </c>
      <c r="G20" s="48"/>
    </row>
    <row r="21" spans="1:7" s="44" customFormat="1" ht="15" customHeight="1">
      <c r="B21" s="52" t="s">
        <v>180</v>
      </c>
      <c r="C21" s="22">
        <v>11816</v>
      </c>
      <c r="D21" s="22">
        <v>0</v>
      </c>
      <c r="E21" s="22">
        <v>0</v>
      </c>
      <c r="F21" s="22">
        <v>11816</v>
      </c>
      <c r="G21" s="48"/>
    </row>
    <row r="22" spans="1:7" s="44" customFormat="1" ht="15" customHeight="1">
      <c r="A22" s="1"/>
      <c r="B22" s="50" t="s">
        <v>86</v>
      </c>
      <c r="C22" s="51">
        <v>257723.3</v>
      </c>
      <c r="D22" s="51">
        <v>486503.24799999991</v>
      </c>
      <c r="E22" s="51">
        <v>0</v>
      </c>
      <c r="F22" s="53">
        <v>744226.54799999984</v>
      </c>
      <c r="G22" s="48"/>
    </row>
    <row r="23" spans="1:7" s="44" customFormat="1" ht="15" customHeight="1">
      <c r="A23" s="1"/>
      <c r="B23" s="50" t="s">
        <v>179</v>
      </c>
      <c r="C23" s="51"/>
      <c r="D23" s="51"/>
      <c r="E23" s="51"/>
      <c r="F23" s="51"/>
      <c r="G23" s="45"/>
    </row>
    <row r="24" spans="1:7" s="44" customFormat="1" ht="15" customHeight="1">
      <c r="A24" s="1"/>
      <c r="B24" s="52" t="s">
        <v>178</v>
      </c>
      <c r="C24" s="22">
        <v>17</v>
      </c>
      <c r="D24" s="22">
        <v>0</v>
      </c>
      <c r="E24" s="22">
        <v>0</v>
      </c>
      <c r="F24" s="22">
        <v>17</v>
      </c>
    </row>
    <row r="25" spans="1:7" s="44" customFormat="1" ht="15" customHeight="1">
      <c r="A25" s="1"/>
      <c r="B25" s="52" t="s">
        <v>177</v>
      </c>
      <c r="C25" s="22">
        <v>0</v>
      </c>
      <c r="D25" s="22">
        <v>12424</v>
      </c>
      <c r="E25" s="22">
        <v>0</v>
      </c>
      <c r="F25" s="22">
        <v>12424</v>
      </c>
    </row>
    <row r="26" spans="1:7" s="44" customFormat="1" ht="15" customHeight="1">
      <c r="A26" s="1"/>
      <c r="B26" s="52" t="s">
        <v>176</v>
      </c>
      <c r="C26" s="22">
        <v>9000</v>
      </c>
      <c r="D26" s="22">
        <v>0</v>
      </c>
      <c r="E26" s="22">
        <v>0</v>
      </c>
      <c r="F26" s="22">
        <v>9000</v>
      </c>
    </row>
    <row r="27" spans="1:7" s="44" customFormat="1" ht="15" customHeight="1">
      <c r="A27" s="1"/>
      <c r="B27" s="52" t="s">
        <v>175</v>
      </c>
      <c r="C27" s="22">
        <v>2600</v>
      </c>
      <c r="D27" s="22">
        <v>0</v>
      </c>
      <c r="E27" s="22">
        <v>0</v>
      </c>
      <c r="F27" s="22">
        <v>1490</v>
      </c>
    </row>
    <row r="28" spans="1:7" s="44" customFormat="1" ht="15" customHeight="1">
      <c r="A28" s="1"/>
      <c r="B28" s="52" t="s">
        <v>174</v>
      </c>
      <c r="C28" s="22">
        <v>497.19900000000001</v>
      </c>
      <c r="D28" s="22">
        <v>0</v>
      </c>
      <c r="E28" s="22">
        <v>0</v>
      </c>
      <c r="F28" s="22">
        <v>497.19900000000001</v>
      </c>
    </row>
    <row r="29" spans="1:7" s="44" customFormat="1" ht="15" customHeight="1">
      <c r="A29" s="1"/>
      <c r="B29" s="52" t="s">
        <v>173</v>
      </c>
      <c r="C29" s="22">
        <v>111</v>
      </c>
      <c r="D29" s="22">
        <v>0</v>
      </c>
      <c r="E29" s="22">
        <v>0</v>
      </c>
      <c r="F29" s="22">
        <v>111</v>
      </c>
    </row>
    <row r="30" spans="1:7" s="44" customFormat="1" ht="15" customHeight="1">
      <c r="A30" s="1"/>
      <c r="B30" s="52" t="s">
        <v>172</v>
      </c>
      <c r="C30" s="22">
        <v>159</v>
      </c>
      <c r="D30" s="22">
        <v>0</v>
      </c>
      <c r="E30" s="22">
        <v>0</v>
      </c>
      <c r="F30" s="22">
        <v>159</v>
      </c>
    </row>
    <row r="31" spans="1:7" s="44" customFormat="1" ht="15" customHeight="1">
      <c r="A31" s="1"/>
      <c r="B31" s="52" t="s">
        <v>171</v>
      </c>
      <c r="C31" s="22">
        <v>2</v>
      </c>
      <c r="D31" s="22">
        <v>0</v>
      </c>
      <c r="E31" s="22">
        <v>0</v>
      </c>
      <c r="F31" s="22">
        <v>2</v>
      </c>
    </row>
    <row r="32" spans="1:7" s="44" customFormat="1" ht="15" customHeight="1">
      <c r="A32" s="1"/>
      <c r="B32" s="52" t="s">
        <v>170</v>
      </c>
      <c r="C32" s="22">
        <v>3000</v>
      </c>
      <c r="D32" s="22">
        <v>0</v>
      </c>
      <c r="E32" s="22">
        <v>0</v>
      </c>
      <c r="F32" s="22">
        <v>3000</v>
      </c>
    </row>
    <row r="33" spans="1:7" ht="15" customHeight="1">
      <c r="B33" s="52" t="s">
        <v>169</v>
      </c>
      <c r="C33" s="22">
        <v>16641</v>
      </c>
      <c r="D33" s="22">
        <v>0</v>
      </c>
      <c r="E33" s="22">
        <v>0</v>
      </c>
      <c r="F33" s="22">
        <v>16641</v>
      </c>
      <c r="G33" s="44"/>
    </row>
    <row r="34" spans="1:7" ht="15" customHeight="1">
      <c r="A34" s="44"/>
      <c r="B34" s="52" t="s">
        <v>168</v>
      </c>
      <c r="C34" s="22">
        <v>42381</v>
      </c>
      <c r="D34" s="22">
        <v>0</v>
      </c>
      <c r="E34" s="22">
        <v>0</v>
      </c>
      <c r="F34" s="22">
        <v>42381</v>
      </c>
    </row>
    <row r="35" spans="1:7" ht="15" customHeight="1">
      <c r="A35" s="44"/>
      <c r="B35" s="52" t="s">
        <v>167</v>
      </c>
      <c r="C35" s="22">
        <v>15140.3</v>
      </c>
      <c r="D35" s="22">
        <v>0</v>
      </c>
      <c r="E35" s="22">
        <v>0</v>
      </c>
      <c r="F35" s="22">
        <v>15140.3</v>
      </c>
    </row>
    <row r="36" spans="1:7" ht="15" customHeight="1">
      <c r="A36" s="44"/>
      <c r="B36" s="52" t="s">
        <v>166</v>
      </c>
      <c r="C36" s="22">
        <v>6346.5</v>
      </c>
      <c r="D36" s="22">
        <v>0</v>
      </c>
      <c r="E36" s="22">
        <v>0</v>
      </c>
      <c r="F36" s="22">
        <v>6346.5</v>
      </c>
    </row>
    <row r="37" spans="1:7" ht="15" customHeight="1">
      <c r="B37" s="52" t="s">
        <v>165</v>
      </c>
      <c r="C37" s="22">
        <v>3628</v>
      </c>
      <c r="D37" s="22">
        <v>0</v>
      </c>
      <c r="E37" s="22">
        <v>0</v>
      </c>
      <c r="F37" s="22">
        <v>3628</v>
      </c>
    </row>
    <row r="38" spans="1:7" ht="15" customHeight="1">
      <c r="B38" s="52" t="s">
        <v>164</v>
      </c>
      <c r="C38" s="22">
        <v>350</v>
      </c>
      <c r="D38" s="22">
        <v>0</v>
      </c>
      <c r="E38" s="22">
        <v>0</v>
      </c>
      <c r="F38" s="22">
        <v>350</v>
      </c>
    </row>
    <row r="39" spans="1:7" ht="15" customHeight="1">
      <c r="A39" s="44"/>
      <c r="B39" s="52" t="s">
        <v>163</v>
      </c>
      <c r="C39" s="22">
        <v>252.80279999999999</v>
      </c>
      <c r="D39" s="22">
        <v>0</v>
      </c>
      <c r="E39" s="22">
        <v>0</v>
      </c>
      <c r="F39" s="22">
        <v>252.80279999999999</v>
      </c>
    </row>
    <row r="40" spans="1:7" ht="15" customHeight="1">
      <c r="A40" s="44"/>
      <c r="B40" s="52" t="s">
        <v>162</v>
      </c>
      <c r="C40" s="22">
        <v>14</v>
      </c>
      <c r="D40" s="22">
        <v>0</v>
      </c>
      <c r="E40" s="22">
        <v>0</v>
      </c>
      <c r="F40" s="22">
        <v>14</v>
      </c>
    </row>
    <row r="41" spans="1:7" ht="15" customHeight="1">
      <c r="A41" s="44"/>
      <c r="B41" s="52" t="s">
        <v>161</v>
      </c>
      <c r="C41" s="22">
        <v>1276</v>
      </c>
      <c r="D41" s="22">
        <v>0</v>
      </c>
      <c r="E41" s="22">
        <v>0</v>
      </c>
      <c r="F41" s="22">
        <v>1276</v>
      </c>
    </row>
    <row r="42" spans="1:7" ht="15" customHeight="1">
      <c r="A42" s="44"/>
      <c r="B42" s="52" t="s">
        <v>160</v>
      </c>
      <c r="C42" s="22">
        <v>50</v>
      </c>
      <c r="D42" s="22">
        <v>0</v>
      </c>
      <c r="E42" s="22">
        <v>0</v>
      </c>
      <c r="F42" s="22">
        <v>50</v>
      </c>
    </row>
    <row r="43" spans="1:7" s="44" customFormat="1" ht="15" customHeight="1">
      <c r="A43" s="1"/>
      <c r="B43" s="52" t="s">
        <v>159</v>
      </c>
      <c r="C43" s="22">
        <v>4120</v>
      </c>
      <c r="D43" s="22">
        <v>0</v>
      </c>
      <c r="E43" s="22">
        <v>0</v>
      </c>
      <c r="F43" s="22">
        <v>4120</v>
      </c>
      <c r="G43" s="1"/>
    </row>
    <row r="44" spans="1:7" s="44" customFormat="1" ht="15" customHeight="1">
      <c r="A44" s="1"/>
      <c r="B44" s="50" t="s">
        <v>86</v>
      </c>
      <c r="C44" s="51">
        <v>105585.8018</v>
      </c>
      <c r="D44" s="51">
        <v>12424</v>
      </c>
      <c r="E44" s="51">
        <v>0</v>
      </c>
      <c r="F44" s="51">
        <v>118009.8018</v>
      </c>
    </row>
    <row r="45" spans="1:7" s="44" customFormat="1" ht="15" customHeight="1">
      <c r="A45" s="1"/>
      <c r="B45" s="50" t="s">
        <v>158</v>
      </c>
      <c r="C45" s="51"/>
      <c r="D45" s="51"/>
      <c r="E45" s="51"/>
      <c r="F45" s="51"/>
    </row>
    <row r="46" spans="1:7" ht="15" customHeight="1">
      <c r="B46" s="52" t="s">
        <v>157</v>
      </c>
      <c r="C46" s="22">
        <v>26439</v>
      </c>
      <c r="D46" s="22">
        <v>7000</v>
      </c>
      <c r="E46" s="22">
        <v>0</v>
      </c>
      <c r="F46" s="22">
        <v>33439</v>
      </c>
      <c r="G46" s="44"/>
    </row>
    <row r="47" spans="1:7" ht="15" customHeight="1">
      <c r="B47" s="52" t="s">
        <v>156</v>
      </c>
      <c r="C47" s="22">
        <v>11200</v>
      </c>
      <c r="D47" s="22">
        <v>11800</v>
      </c>
      <c r="E47" s="22">
        <v>0</v>
      </c>
      <c r="F47" s="22">
        <v>23000</v>
      </c>
      <c r="G47" s="4"/>
    </row>
    <row r="48" spans="1:7" s="44" customFormat="1" ht="15" customHeight="1">
      <c r="A48" s="1"/>
      <c r="B48" s="52" t="s">
        <v>155</v>
      </c>
      <c r="C48" s="22">
        <v>0</v>
      </c>
      <c r="D48" s="22">
        <v>114197</v>
      </c>
      <c r="E48" s="22">
        <v>0</v>
      </c>
      <c r="F48" s="22">
        <v>114197</v>
      </c>
      <c r="G48" s="4"/>
    </row>
    <row r="49" spans="1:7" s="44" customFormat="1" ht="15" customHeight="1">
      <c r="A49" s="1"/>
      <c r="B49" s="52" t="s">
        <v>154</v>
      </c>
      <c r="C49" s="22">
        <v>4.9000000000000004</v>
      </c>
      <c r="D49" s="22">
        <v>0</v>
      </c>
      <c r="E49" s="22">
        <v>0</v>
      </c>
      <c r="F49" s="22">
        <v>4.9000000000000004</v>
      </c>
    </row>
    <row r="50" spans="1:7" s="44" customFormat="1" ht="12.75">
      <c r="A50" s="1"/>
      <c r="B50" s="52" t="s">
        <v>153</v>
      </c>
      <c r="C50" s="22">
        <v>0</v>
      </c>
      <c r="D50" s="22">
        <v>243868</v>
      </c>
      <c r="E50" s="22">
        <v>0</v>
      </c>
      <c r="F50" s="22">
        <v>243868</v>
      </c>
    </row>
    <row r="51" spans="1:7" s="44" customFormat="1" ht="15" customHeight="1">
      <c r="A51" s="1"/>
      <c r="B51" s="52" t="s">
        <v>152</v>
      </c>
      <c r="C51" s="22">
        <v>0</v>
      </c>
      <c r="D51" s="22">
        <v>13000</v>
      </c>
      <c r="E51" s="22">
        <v>0</v>
      </c>
      <c r="F51" s="22">
        <v>13000</v>
      </c>
    </row>
    <row r="52" spans="1:7" ht="15" customHeight="1">
      <c r="B52" s="52" t="s">
        <v>151</v>
      </c>
      <c r="C52" s="22">
        <v>656</v>
      </c>
      <c r="D52" s="22">
        <v>0</v>
      </c>
      <c r="E52" s="22">
        <v>0</v>
      </c>
      <c r="F52" s="22">
        <v>656</v>
      </c>
      <c r="G52" s="44"/>
    </row>
    <row r="53" spans="1:7" ht="15" customHeight="1">
      <c r="B53" s="52" t="s">
        <v>150</v>
      </c>
      <c r="C53" s="22">
        <v>0</v>
      </c>
      <c r="D53" s="22">
        <v>500</v>
      </c>
      <c r="E53" s="22">
        <v>0</v>
      </c>
      <c r="F53" s="22">
        <v>500</v>
      </c>
    </row>
    <row r="54" spans="1:7" ht="15" customHeight="1">
      <c r="B54" s="52" t="s">
        <v>149</v>
      </c>
      <c r="C54" s="22">
        <v>22810.66</v>
      </c>
      <c r="D54" s="22">
        <v>0</v>
      </c>
      <c r="E54" s="22">
        <v>0</v>
      </c>
      <c r="F54" s="22">
        <v>22810.66</v>
      </c>
    </row>
    <row r="55" spans="1:7" ht="15" customHeight="1">
      <c r="B55" s="50" t="s">
        <v>86</v>
      </c>
      <c r="C55" s="51">
        <v>61110.559999999998</v>
      </c>
      <c r="D55" s="51">
        <v>390365</v>
      </c>
      <c r="E55" s="51">
        <v>0</v>
      </c>
      <c r="F55" s="51">
        <v>451475.56</v>
      </c>
      <c r="G55" s="43"/>
    </row>
    <row r="56" spans="1:7" ht="15" customHeight="1">
      <c r="B56" s="50" t="s">
        <v>148</v>
      </c>
      <c r="C56" s="51"/>
      <c r="D56" s="51"/>
      <c r="E56" s="51"/>
      <c r="F56" s="51"/>
      <c r="G56" s="43"/>
    </row>
    <row r="57" spans="1:7" ht="15" customHeight="1">
      <c r="B57" s="52" t="s">
        <v>147</v>
      </c>
      <c r="C57" s="22">
        <v>110</v>
      </c>
      <c r="D57" s="22">
        <v>0</v>
      </c>
      <c r="E57" s="22">
        <v>0</v>
      </c>
      <c r="F57" s="22">
        <v>110</v>
      </c>
      <c r="G57" s="43"/>
    </row>
    <row r="58" spans="1:7" ht="15" customHeight="1">
      <c r="B58" s="52" t="s">
        <v>146</v>
      </c>
      <c r="C58" s="22">
        <v>0</v>
      </c>
      <c r="D58" s="22">
        <v>0</v>
      </c>
      <c r="E58" s="22">
        <v>1135716.6940000001</v>
      </c>
      <c r="F58" s="22">
        <v>1135716.6940000001</v>
      </c>
      <c r="G58" s="43"/>
    </row>
    <row r="59" spans="1:7" ht="15" customHeight="1">
      <c r="B59" s="52" t="s">
        <v>145</v>
      </c>
      <c r="C59" s="22">
        <v>0</v>
      </c>
      <c r="D59" s="22">
        <v>0</v>
      </c>
      <c r="E59" s="22">
        <v>1878945.0249999999</v>
      </c>
      <c r="F59" s="22">
        <v>1878945.0249999999</v>
      </c>
      <c r="G59" s="43"/>
    </row>
    <row r="60" spans="1:7" ht="15" customHeight="1">
      <c r="B60" s="52" t="s">
        <v>144</v>
      </c>
      <c r="C60" s="22">
        <v>50000</v>
      </c>
      <c r="D60" s="22">
        <v>0</v>
      </c>
      <c r="E60" s="22">
        <v>1709147</v>
      </c>
      <c r="F60" s="22">
        <v>1759147</v>
      </c>
      <c r="G60" s="43"/>
    </row>
    <row r="61" spans="1:7" ht="15" customHeight="1">
      <c r="B61" s="52" t="s">
        <v>143</v>
      </c>
      <c r="C61" s="22">
        <v>0</v>
      </c>
      <c r="D61" s="22">
        <v>0</v>
      </c>
      <c r="E61" s="22">
        <v>89245.113000000012</v>
      </c>
      <c r="F61" s="22">
        <v>89245.113000000012</v>
      </c>
    </row>
    <row r="62" spans="1:7" ht="15" customHeight="1">
      <c r="B62" s="52" t="s">
        <v>142</v>
      </c>
      <c r="C62" s="22">
        <v>0</v>
      </c>
      <c r="D62" s="22">
        <v>0</v>
      </c>
      <c r="E62" s="22">
        <v>1565626.0120000001</v>
      </c>
      <c r="F62" s="22">
        <v>1565626.0120000001</v>
      </c>
    </row>
    <row r="63" spans="1:7" ht="15" customHeight="1">
      <c r="B63" s="52" t="s">
        <v>141</v>
      </c>
      <c r="C63" s="22">
        <v>0</v>
      </c>
      <c r="D63" s="22">
        <v>0</v>
      </c>
      <c r="E63" s="22">
        <v>43535</v>
      </c>
      <c r="F63" s="22">
        <v>43535</v>
      </c>
    </row>
    <row r="64" spans="1:7" ht="15" customHeight="1">
      <c r="B64" s="52" t="s">
        <v>140</v>
      </c>
      <c r="C64" s="22">
        <v>0</v>
      </c>
      <c r="D64" s="22">
        <v>0</v>
      </c>
      <c r="E64" s="22">
        <v>118916</v>
      </c>
      <c r="F64" s="22">
        <v>118916</v>
      </c>
    </row>
    <row r="65" spans="2:6" ht="15" customHeight="1">
      <c r="B65" s="52" t="s">
        <v>139</v>
      </c>
      <c r="C65" s="22">
        <v>0</v>
      </c>
      <c r="D65" s="22">
        <v>0</v>
      </c>
      <c r="E65" s="22">
        <v>42963.402999999998</v>
      </c>
      <c r="F65" s="22">
        <v>42963.402999999998</v>
      </c>
    </row>
    <row r="66" spans="2:6" ht="15" customHeight="1">
      <c r="B66" s="52" t="s">
        <v>138</v>
      </c>
      <c r="C66" s="22">
        <v>0</v>
      </c>
      <c r="D66" s="22">
        <v>0</v>
      </c>
      <c r="E66" s="22">
        <v>811130.54379999998</v>
      </c>
      <c r="F66" s="22">
        <v>811130.54379999998</v>
      </c>
    </row>
    <row r="67" spans="2:6" ht="15" customHeight="1">
      <c r="B67" s="52" t="s">
        <v>137</v>
      </c>
      <c r="C67" s="22">
        <v>0</v>
      </c>
      <c r="D67" s="22">
        <v>0</v>
      </c>
      <c r="E67" s="22">
        <v>15800</v>
      </c>
      <c r="F67" s="22">
        <v>15800</v>
      </c>
    </row>
    <row r="68" spans="2:6" ht="15" customHeight="1">
      <c r="B68" s="52" t="s">
        <v>136</v>
      </c>
      <c r="C68" s="22">
        <v>0</v>
      </c>
      <c r="D68" s="22">
        <v>0</v>
      </c>
      <c r="E68" s="22">
        <v>8251.4369999999999</v>
      </c>
      <c r="F68" s="22">
        <v>8251.4369999999999</v>
      </c>
    </row>
    <row r="69" spans="2:6" ht="15" customHeight="1">
      <c r="B69" s="52" t="s">
        <v>135</v>
      </c>
      <c r="C69" s="22">
        <v>0</v>
      </c>
      <c r="D69" s="22">
        <v>15000</v>
      </c>
      <c r="E69" s="22">
        <v>635587.08299999998</v>
      </c>
      <c r="F69" s="22">
        <v>650587.08299999998</v>
      </c>
    </row>
    <row r="70" spans="2:6" ht="15" customHeight="1">
      <c r="B70" s="52" t="s">
        <v>134</v>
      </c>
      <c r="C70" s="22">
        <v>0</v>
      </c>
      <c r="D70" s="22">
        <v>0</v>
      </c>
      <c r="E70" s="22">
        <v>233947.16899999999</v>
      </c>
      <c r="F70" s="22">
        <v>233947.16899999999</v>
      </c>
    </row>
    <row r="71" spans="2:6" ht="15" customHeight="1">
      <c r="B71" s="52" t="s">
        <v>133</v>
      </c>
      <c r="C71" s="22">
        <v>23</v>
      </c>
      <c r="D71" s="22">
        <v>0</v>
      </c>
      <c r="E71" s="22">
        <v>0</v>
      </c>
      <c r="F71" s="22">
        <v>23</v>
      </c>
    </row>
    <row r="72" spans="2:6" ht="15" customHeight="1">
      <c r="B72" s="52" t="s">
        <v>132</v>
      </c>
      <c r="C72" s="22">
        <v>24550</v>
      </c>
      <c r="D72" s="22">
        <v>0</v>
      </c>
      <c r="E72" s="22">
        <v>0</v>
      </c>
      <c r="F72" s="22">
        <v>24550</v>
      </c>
    </row>
    <row r="73" spans="2:6" ht="15" customHeight="1">
      <c r="B73" s="52" t="s">
        <v>131</v>
      </c>
      <c r="C73" s="22">
        <v>8</v>
      </c>
      <c r="D73" s="22">
        <v>0</v>
      </c>
      <c r="E73" s="22">
        <v>0</v>
      </c>
      <c r="F73" s="22">
        <v>8</v>
      </c>
    </row>
    <row r="74" spans="2:6" ht="15" customHeight="1">
      <c r="B74" s="52" t="s">
        <v>130</v>
      </c>
      <c r="C74" s="22">
        <v>0</v>
      </c>
      <c r="D74" s="22">
        <v>0</v>
      </c>
      <c r="E74" s="22">
        <v>2570.7750000000001</v>
      </c>
      <c r="F74" s="22">
        <v>2570.7750000000001</v>
      </c>
    </row>
    <row r="75" spans="2:6" ht="15" customHeight="1">
      <c r="B75" s="52" t="s">
        <v>129</v>
      </c>
      <c r="C75" s="22">
        <v>0</v>
      </c>
      <c r="D75" s="22">
        <v>0</v>
      </c>
      <c r="E75" s="22">
        <v>6825.9</v>
      </c>
      <c r="F75" s="22">
        <v>6825.9</v>
      </c>
    </row>
    <row r="76" spans="2:6" ht="15" customHeight="1">
      <c r="B76" s="52" t="s">
        <v>128</v>
      </c>
      <c r="C76" s="22">
        <v>178900</v>
      </c>
      <c r="D76" s="22">
        <v>13950</v>
      </c>
      <c r="E76" s="22">
        <v>15000</v>
      </c>
      <c r="F76" s="22">
        <v>207850</v>
      </c>
    </row>
    <row r="77" spans="2:6" ht="15" customHeight="1">
      <c r="B77" s="50" t="s">
        <v>86</v>
      </c>
      <c r="C77" s="51">
        <v>254333</v>
      </c>
      <c r="D77" s="51">
        <v>28950</v>
      </c>
      <c r="E77" s="51">
        <v>8304620.0718</v>
      </c>
      <c r="F77" s="51">
        <v>8587903.071800001</v>
      </c>
    </row>
    <row r="78" spans="2:6" ht="15" customHeight="1">
      <c r="B78" s="50" t="s">
        <v>127</v>
      </c>
      <c r="C78" s="51"/>
      <c r="D78" s="51"/>
      <c r="E78" s="51"/>
      <c r="F78" s="51"/>
    </row>
    <row r="79" spans="2:6" ht="15" customHeight="1">
      <c r="B79" s="52" t="s">
        <v>126</v>
      </c>
      <c r="C79" s="22">
        <v>134</v>
      </c>
      <c r="D79" s="22">
        <v>0</v>
      </c>
      <c r="E79" s="22">
        <v>0</v>
      </c>
      <c r="F79" s="22">
        <v>134</v>
      </c>
    </row>
    <row r="80" spans="2:6" ht="15" customHeight="1">
      <c r="B80" s="52" t="s">
        <v>125</v>
      </c>
      <c r="C80" s="22">
        <v>15</v>
      </c>
      <c r="D80" s="22">
        <v>0</v>
      </c>
      <c r="E80" s="22">
        <v>0</v>
      </c>
      <c r="F80" s="22">
        <v>15</v>
      </c>
    </row>
    <row r="81" spans="2:6" ht="15" customHeight="1">
      <c r="B81" s="52" t="s">
        <v>124</v>
      </c>
      <c r="C81" s="22">
        <v>18</v>
      </c>
      <c r="D81" s="22">
        <v>0</v>
      </c>
      <c r="E81" s="22">
        <v>0</v>
      </c>
      <c r="F81" s="22">
        <v>18</v>
      </c>
    </row>
    <row r="82" spans="2:6" ht="15" customHeight="1">
      <c r="B82" s="52" t="s">
        <v>123</v>
      </c>
      <c r="C82" s="22">
        <v>1408</v>
      </c>
      <c r="D82" s="22">
        <v>0</v>
      </c>
      <c r="E82" s="22">
        <v>0</v>
      </c>
      <c r="F82" s="22">
        <v>1408</v>
      </c>
    </row>
    <row r="83" spans="2:6" ht="15" customHeight="1">
      <c r="B83" s="52" t="s">
        <v>122</v>
      </c>
      <c r="C83" s="22">
        <v>416</v>
      </c>
      <c r="D83" s="22">
        <v>0</v>
      </c>
      <c r="E83" s="22">
        <v>0</v>
      </c>
      <c r="F83" s="22">
        <v>416</v>
      </c>
    </row>
    <row r="84" spans="2:6" ht="15" customHeight="1">
      <c r="B84" s="52" t="s">
        <v>121</v>
      </c>
      <c r="C84" s="22">
        <v>80.92</v>
      </c>
      <c r="D84" s="22">
        <v>0</v>
      </c>
      <c r="E84" s="22">
        <v>0</v>
      </c>
      <c r="F84" s="22">
        <v>80.92</v>
      </c>
    </row>
    <row r="85" spans="2:6" ht="15" customHeight="1">
      <c r="B85" s="52" t="s">
        <v>120</v>
      </c>
      <c r="C85" s="22">
        <v>145</v>
      </c>
      <c r="D85" s="22">
        <v>0</v>
      </c>
      <c r="E85" s="22">
        <v>0</v>
      </c>
      <c r="F85" s="22">
        <v>145</v>
      </c>
    </row>
    <row r="86" spans="2:6" ht="15" customHeight="1">
      <c r="B86" s="52" t="s">
        <v>119</v>
      </c>
      <c r="C86" s="22">
        <v>556.48700000000008</v>
      </c>
      <c r="D86" s="22">
        <v>0</v>
      </c>
      <c r="E86" s="22">
        <v>0</v>
      </c>
      <c r="F86" s="22">
        <v>556.48700000000008</v>
      </c>
    </row>
    <row r="87" spans="2:6" ht="15" customHeight="1">
      <c r="B87" s="52" t="s">
        <v>92</v>
      </c>
      <c r="C87" s="22">
        <v>543247.66899999999</v>
      </c>
      <c r="D87" s="22">
        <v>0</v>
      </c>
      <c r="E87" s="22">
        <v>0</v>
      </c>
      <c r="F87" s="22">
        <v>543247.66899999999</v>
      </c>
    </row>
    <row r="88" spans="2:6" ht="15" customHeight="1">
      <c r="B88" s="52" t="s">
        <v>118</v>
      </c>
      <c r="C88" s="22">
        <v>291436.6719999999</v>
      </c>
      <c r="D88" s="22">
        <v>0</v>
      </c>
      <c r="E88" s="22">
        <v>0</v>
      </c>
      <c r="F88" s="22">
        <v>291436.6719999999</v>
      </c>
    </row>
    <row r="89" spans="2:6" ht="15" customHeight="1">
      <c r="B89" s="50" t="s">
        <v>86</v>
      </c>
      <c r="C89" s="51">
        <v>837457.74799999991</v>
      </c>
      <c r="D89" s="51">
        <v>0</v>
      </c>
      <c r="E89" s="51">
        <v>0</v>
      </c>
      <c r="F89" s="51">
        <v>837457.74799999991</v>
      </c>
    </row>
    <row r="90" spans="2:6" ht="15" customHeight="1">
      <c r="B90" s="50" t="s">
        <v>117</v>
      </c>
      <c r="C90" s="51"/>
      <c r="D90" s="51"/>
      <c r="E90" s="51"/>
      <c r="F90" s="51"/>
    </row>
    <row r="91" spans="2:6" ht="15" customHeight="1">
      <c r="B91" s="52" t="s">
        <v>116</v>
      </c>
      <c r="C91" s="22">
        <v>0</v>
      </c>
      <c r="D91" s="22">
        <v>0</v>
      </c>
      <c r="E91" s="22">
        <v>5</v>
      </c>
      <c r="F91" s="22">
        <v>5</v>
      </c>
    </row>
    <row r="92" spans="2:6" ht="15" customHeight="1">
      <c r="B92" s="52" t="s">
        <v>115</v>
      </c>
      <c r="C92" s="22">
        <v>15</v>
      </c>
      <c r="D92" s="22">
        <v>0</v>
      </c>
      <c r="E92" s="22">
        <v>0</v>
      </c>
      <c r="F92" s="22">
        <v>15</v>
      </c>
    </row>
    <row r="93" spans="2:6" ht="15" customHeight="1">
      <c r="B93" s="52" t="s">
        <v>114</v>
      </c>
      <c r="C93" s="22">
        <v>0</v>
      </c>
      <c r="D93" s="22">
        <v>15.6</v>
      </c>
      <c r="E93" s="22">
        <v>0</v>
      </c>
      <c r="F93" s="22">
        <v>15.6</v>
      </c>
    </row>
    <row r="94" spans="2:6" ht="15" customHeight="1">
      <c r="B94" s="52" t="s">
        <v>113</v>
      </c>
      <c r="C94" s="22">
        <v>3</v>
      </c>
      <c r="D94" s="22">
        <v>2</v>
      </c>
      <c r="E94" s="22">
        <v>0</v>
      </c>
      <c r="F94" s="22">
        <v>5</v>
      </c>
    </row>
    <row r="95" spans="2:6" ht="15" customHeight="1">
      <c r="B95" s="52" t="s">
        <v>112</v>
      </c>
      <c r="C95" s="22">
        <v>0</v>
      </c>
      <c r="D95" s="22">
        <v>10</v>
      </c>
      <c r="E95" s="22">
        <v>0</v>
      </c>
      <c r="F95" s="22">
        <v>10</v>
      </c>
    </row>
    <row r="96" spans="2:6" ht="15" customHeight="1">
      <c r="B96" s="52" t="s">
        <v>111</v>
      </c>
      <c r="C96" s="22">
        <v>2</v>
      </c>
      <c r="D96" s="22">
        <v>0</v>
      </c>
      <c r="E96" s="22">
        <v>0</v>
      </c>
      <c r="F96" s="22">
        <v>2</v>
      </c>
    </row>
    <row r="97" spans="2:6" ht="15" customHeight="1">
      <c r="B97" s="52" t="s">
        <v>110</v>
      </c>
      <c r="C97" s="22">
        <v>15</v>
      </c>
      <c r="D97" s="22">
        <v>0</v>
      </c>
      <c r="E97" s="22">
        <v>0</v>
      </c>
      <c r="F97" s="22">
        <v>15</v>
      </c>
    </row>
    <row r="98" spans="2:6" ht="15" customHeight="1">
      <c r="B98" s="52" t="s">
        <v>109</v>
      </c>
      <c r="C98" s="22">
        <v>13</v>
      </c>
      <c r="D98" s="22">
        <v>0</v>
      </c>
      <c r="E98" s="22">
        <v>0</v>
      </c>
      <c r="F98" s="22">
        <v>13</v>
      </c>
    </row>
    <row r="99" spans="2:6" ht="15" customHeight="1">
      <c r="B99" s="52" t="s">
        <v>108</v>
      </c>
      <c r="C99" s="22">
        <v>18.850000000000001</v>
      </c>
      <c r="D99" s="22">
        <v>0</v>
      </c>
      <c r="E99" s="22">
        <v>0</v>
      </c>
      <c r="F99" s="22">
        <v>18.850000000000001</v>
      </c>
    </row>
    <row r="100" spans="2:6" ht="15" customHeight="1">
      <c r="B100" s="52" t="s">
        <v>107</v>
      </c>
      <c r="C100" s="22">
        <v>15</v>
      </c>
      <c r="D100" s="22">
        <v>0</v>
      </c>
      <c r="E100" s="22">
        <v>0</v>
      </c>
      <c r="F100" s="22">
        <v>15</v>
      </c>
    </row>
    <row r="101" spans="2:6" ht="15" customHeight="1">
      <c r="B101" s="52" t="s">
        <v>106</v>
      </c>
      <c r="C101" s="22">
        <v>1300</v>
      </c>
      <c r="D101" s="22">
        <v>0</v>
      </c>
      <c r="E101" s="22">
        <v>0</v>
      </c>
      <c r="F101" s="22">
        <v>1300</v>
      </c>
    </row>
    <row r="102" spans="2:6" ht="15" customHeight="1">
      <c r="B102" s="52" t="s">
        <v>105</v>
      </c>
      <c r="C102" s="22">
        <v>12</v>
      </c>
      <c r="D102" s="22">
        <v>0</v>
      </c>
      <c r="E102" s="22">
        <v>0</v>
      </c>
      <c r="F102" s="22">
        <v>12</v>
      </c>
    </row>
    <row r="103" spans="2:6" ht="15" customHeight="1">
      <c r="B103" s="52" t="s">
        <v>104</v>
      </c>
      <c r="C103" s="22">
        <v>5</v>
      </c>
      <c r="D103" s="22">
        <v>0</v>
      </c>
      <c r="E103" s="22">
        <v>0</v>
      </c>
      <c r="F103" s="22">
        <v>5</v>
      </c>
    </row>
    <row r="104" spans="2:6" ht="15" customHeight="1">
      <c r="B104" s="52" t="s">
        <v>103</v>
      </c>
      <c r="C104" s="22">
        <v>90</v>
      </c>
      <c r="D104" s="22">
        <v>0</v>
      </c>
      <c r="E104" s="22">
        <v>0</v>
      </c>
      <c r="F104" s="22">
        <v>90</v>
      </c>
    </row>
    <row r="105" spans="2:6" ht="15" customHeight="1">
      <c r="B105" s="52" t="s">
        <v>102</v>
      </c>
      <c r="C105" s="22">
        <v>1015</v>
      </c>
      <c r="D105" s="22">
        <v>0</v>
      </c>
      <c r="E105" s="22">
        <v>0</v>
      </c>
      <c r="F105" s="22">
        <v>1015</v>
      </c>
    </row>
    <row r="106" spans="2:6" ht="15" customHeight="1">
      <c r="B106" s="52" t="s">
        <v>101</v>
      </c>
      <c r="C106" s="22">
        <v>87</v>
      </c>
      <c r="D106" s="22">
        <v>0</v>
      </c>
      <c r="E106" s="22">
        <v>0</v>
      </c>
      <c r="F106" s="22">
        <v>87</v>
      </c>
    </row>
    <row r="107" spans="2:6" ht="15" customHeight="1">
      <c r="B107" s="52" t="s">
        <v>100</v>
      </c>
      <c r="C107" s="22">
        <v>90</v>
      </c>
      <c r="D107" s="22">
        <v>0</v>
      </c>
      <c r="E107" s="22">
        <v>0</v>
      </c>
      <c r="F107" s="22">
        <v>90</v>
      </c>
    </row>
    <row r="108" spans="2:6" ht="15" customHeight="1">
      <c r="B108" s="52" t="s">
        <v>99</v>
      </c>
      <c r="C108" s="22">
        <v>716.10299999999995</v>
      </c>
      <c r="D108" s="22">
        <v>0</v>
      </c>
      <c r="E108" s="22">
        <v>0</v>
      </c>
      <c r="F108" s="22">
        <v>716.10299999999995</v>
      </c>
    </row>
    <row r="109" spans="2:6" ht="15" customHeight="1">
      <c r="B109" s="52" t="s">
        <v>98</v>
      </c>
      <c r="C109" s="22">
        <v>500</v>
      </c>
      <c r="D109" s="22">
        <v>0</v>
      </c>
      <c r="E109" s="22">
        <v>0</v>
      </c>
      <c r="F109" s="22">
        <v>500</v>
      </c>
    </row>
    <row r="110" spans="2:6" ht="14.25" customHeight="1">
      <c r="B110" s="52" t="s">
        <v>97</v>
      </c>
      <c r="C110" s="22">
        <v>2000</v>
      </c>
      <c r="D110" s="22">
        <v>0</v>
      </c>
      <c r="E110" s="22">
        <v>0</v>
      </c>
      <c r="F110" s="22">
        <v>2000</v>
      </c>
    </row>
    <row r="111" spans="2:6" ht="15" customHeight="1">
      <c r="B111" s="52" t="s">
        <v>96</v>
      </c>
      <c r="C111" s="22">
        <v>2</v>
      </c>
      <c r="D111" s="22">
        <v>0</v>
      </c>
      <c r="E111" s="22">
        <v>0</v>
      </c>
      <c r="F111" s="22">
        <v>2</v>
      </c>
    </row>
    <row r="112" spans="2:6" ht="15" customHeight="1">
      <c r="B112" s="52" t="s">
        <v>95</v>
      </c>
      <c r="C112" s="22">
        <v>609</v>
      </c>
      <c r="D112" s="22">
        <v>0</v>
      </c>
      <c r="E112" s="22">
        <v>0</v>
      </c>
      <c r="F112" s="22">
        <v>609</v>
      </c>
    </row>
    <row r="113" spans="2:8" ht="15" customHeight="1">
      <c r="B113" s="52" t="s">
        <v>94</v>
      </c>
      <c r="C113" s="22">
        <v>8310</v>
      </c>
      <c r="D113" s="22">
        <v>0</v>
      </c>
      <c r="E113" s="22">
        <v>0</v>
      </c>
      <c r="F113" s="22">
        <v>8310</v>
      </c>
    </row>
    <row r="114" spans="2:8" ht="15" customHeight="1">
      <c r="B114" s="52" t="s">
        <v>93</v>
      </c>
      <c r="C114" s="22">
        <v>15</v>
      </c>
      <c r="D114" s="22">
        <v>0</v>
      </c>
      <c r="E114" s="22">
        <v>0</v>
      </c>
      <c r="F114" s="22">
        <v>15</v>
      </c>
    </row>
    <row r="115" spans="2:8" ht="15" customHeight="1">
      <c r="B115" s="52" t="s">
        <v>92</v>
      </c>
      <c r="C115" s="22">
        <v>445.2</v>
      </c>
      <c r="D115" s="22">
        <v>0</v>
      </c>
      <c r="E115" s="22">
        <v>0</v>
      </c>
      <c r="F115" s="22">
        <v>445.2</v>
      </c>
    </row>
    <row r="116" spans="2:8" ht="15" customHeight="1">
      <c r="B116" s="52" t="s">
        <v>91</v>
      </c>
      <c r="C116" s="22">
        <v>12573</v>
      </c>
      <c r="D116" s="22">
        <v>0</v>
      </c>
      <c r="E116" s="22">
        <v>0</v>
      </c>
      <c r="F116" s="22">
        <v>12573</v>
      </c>
    </row>
    <row r="117" spans="2:8" ht="15" customHeight="1">
      <c r="B117" s="52" t="s">
        <v>90</v>
      </c>
      <c r="C117" s="22">
        <v>30</v>
      </c>
      <c r="D117" s="22">
        <v>0</v>
      </c>
      <c r="E117" s="22">
        <v>0</v>
      </c>
      <c r="F117" s="22">
        <v>30</v>
      </c>
    </row>
    <row r="118" spans="2:8" ht="15" customHeight="1">
      <c r="B118" s="52" t="s">
        <v>89</v>
      </c>
      <c r="C118" s="22">
        <v>7210</v>
      </c>
      <c r="D118" s="22">
        <v>0</v>
      </c>
      <c r="E118" s="22">
        <v>0</v>
      </c>
      <c r="F118" s="22">
        <v>7210</v>
      </c>
    </row>
    <row r="119" spans="2:8" ht="15" customHeight="1">
      <c r="B119" s="52" t="s">
        <v>88</v>
      </c>
      <c r="C119" s="22">
        <v>1200</v>
      </c>
      <c r="D119" s="22">
        <v>0</v>
      </c>
      <c r="E119" s="22">
        <v>0</v>
      </c>
      <c r="F119" s="22">
        <v>1200</v>
      </c>
    </row>
    <row r="120" spans="2:8" ht="15" customHeight="1">
      <c r="B120" s="52" t="s">
        <v>87</v>
      </c>
      <c r="C120" s="22">
        <v>1503811.16178</v>
      </c>
      <c r="D120" s="22">
        <v>171359.44</v>
      </c>
      <c r="E120" s="22">
        <v>190724.5</v>
      </c>
      <c r="F120" s="22">
        <v>1865895.1017799999</v>
      </c>
    </row>
    <row r="121" spans="2:8" ht="15" customHeight="1">
      <c r="B121" s="50" t="s">
        <v>86</v>
      </c>
      <c r="C121" s="51">
        <v>1540102.3147799999</v>
      </c>
      <c r="D121" s="51">
        <v>171387.04</v>
      </c>
      <c r="E121" s="51">
        <v>190729.5</v>
      </c>
      <c r="F121" s="51">
        <v>1902218.8547799999</v>
      </c>
    </row>
    <row r="123" spans="2:8" ht="15" customHeight="1">
      <c r="B123" s="54" t="s">
        <v>200</v>
      </c>
      <c r="C123" s="51">
        <f>SUM(C121,C89,C77,C55,C44,C22,C9)</f>
        <v>3056335.3245799998</v>
      </c>
      <c r="D123" s="51">
        <f>SUM(D121,D89,D77,D55,D44,D22,D9)</f>
        <v>1089637.888</v>
      </c>
      <c r="E123" s="51">
        <f>SUM(E121,E89,E77,E55,E44,E22,E9)</f>
        <v>8495349.571800001</v>
      </c>
      <c r="F123" s="51">
        <f>SUM(F121,F89,F77,F55,F44,F22,F9)</f>
        <v>12641322.78438</v>
      </c>
      <c r="G123" s="49"/>
      <c r="H123" s="42"/>
    </row>
    <row r="124" spans="2:8" ht="15" customHeight="1">
      <c r="C124" s="15"/>
      <c r="D124" s="15"/>
      <c r="E124" s="15"/>
      <c r="F124" s="15"/>
      <c r="G124" s="49"/>
    </row>
    <row r="125" spans="2:8" ht="15" customHeight="1">
      <c r="B125" s="226" t="s">
        <v>199</v>
      </c>
      <c r="C125" s="226"/>
      <c r="D125" s="226"/>
      <c r="E125" s="226"/>
      <c r="F125" s="226"/>
    </row>
    <row r="126" spans="2:8" ht="15" customHeight="1">
      <c r="B126" s="226"/>
      <c r="C126" s="226"/>
      <c r="D126" s="226"/>
      <c r="E126" s="226"/>
      <c r="F126" s="226"/>
    </row>
    <row r="127" spans="2:8" ht="15" customHeight="1">
      <c r="B127" s="226"/>
      <c r="C127" s="226"/>
      <c r="D127" s="226"/>
      <c r="E127" s="226"/>
      <c r="F127" s="226"/>
    </row>
    <row r="128" spans="2:8" ht="15" customHeight="1">
      <c r="B128" s="226"/>
      <c r="C128" s="226"/>
      <c r="D128" s="226"/>
      <c r="E128" s="226"/>
      <c r="F128" s="226"/>
    </row>
    <row r="129" spans="2:6" ht="15" customHeight="1">
      <c r="B129" s="55"/>
      <c r="C129" s="55"/>
      <c r="D129" s="55"/>
      <c r="E129" s="55"/>
      <c r="F129" s="55"/>
    </row>
    <row r="130" spans="2:6" ht="15" customHeight="1">
      <c r="B130" s="55"/>
      <c r="C130" s="55"/>
      <c r="D130" s="55"/>
      <c r="E130" s="55"/>
      <c r="F130" s="55"/>
    </row>
    <row r="131" spans="2:6" ht="15" customHeight="1">
      <c r="B131" s="55"/>
      <c r="C131" s="55"/>
      <c r="D131" s="55"/>
      <c r="E131" s="55"/>
      <c r="F131" s="55"/>
    </row>
    <row r="132" spans="2:6" ht="15" customHeight="1">
      <c r="B132" s="55"/>
      <c r="C132" s="55"/>
      <c r="D132" s="55"/>
      <c r="E132" s="55"/>
      <c r="F132" s="55"/>
    </row>
  </sheetData>
  <mergeCells count="6">
    <mergeCell ref="B2:F2"/>
    <mergeCell ref="B125:F128"/>
    <mergeCell ref="C4:E4"/>
    <mergeCell ref="B3:E3"/>
    <mergeCell ref="B4:B5"/>
    <mergeCell ref="F4:F5"/>
  </mergeCells>
  <printOptions horizontalCentered="1"/>
  <pageMargins left="0.59055118110236227" right="0.59055118110236227" top="0.59055118110236227" bottom="0.39370078740157483" header="0" footer="0"/>
  <pageSetup firstPageNumber="39" orientation="landscape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4"/>
  <sheetViews>
    <sheetView zoomScale="115" zoomScaleNormal="115" workbookViewId="0">
      <selection activeCell="B3" sqref="B3:O3"/>
    </sheetView>
  </sheetViews>
  <sheetFormatPr baseColWidth="10" defaultColWidth="11.42578125" defaultRowHeight="12.75"/>
  <cols>
    <col min="1" max="1" width="4.140625" style="49" customWidth="1"/>
    <col min="2" max="2" width="25.28515625" style="49" customWidth="1"/>
    <col min="3" max="8" width="10.42578125" style="58" bestFit="1" customWidth="1"/>
    <col min="9" max="9" width="11.85546875" style="58" bestFit="1" customWidth="1"/>
    <col min="10" max="14" width="10.42578125" style="58" bestFit="1" customWidth="1"/>
    <col min="15" max="15" width="13.140625" style="58" bestFit="1" customWidth="1"/>
    <col min="16" max="16" width="14.28515625" style="49" bestFit="1" customWidth="1"/>
    <col min="17" max="20" width="10.28515625" style="49" bestFit="1" customWidth="1"/>
    <col min="21" max="21" width="12" style="49" bestFit="1" customWidth="1"/>
    <col min="22" max="24" width="10.28515625" style="49" bestFit="1" customWidth="1"/>
    <col min="25" max="36" width="11.85546875" style="49" bestFit="1" customWidth="1"/>
    <col min="37" max="37" width="13.140625" style="49" bestFit="1" customWidth="1"/>
    <col min="38" max="16384" width="11.42578125" style="49"/>
  </cols>
  <sheetData>
    <row r="2" spans="2:21" ht="15.75">
      <c r="B2" s="229" t="s">
        <v>217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2:21" ht="15.75">
      <c r="B3" s="229" t="s">
        <v>67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5" spans="2:21">
      <c r="B5" s="62" t="s">
        <v>216</v>
      </c>
      <c r="C5" s="63" t="s">
        <v>215</v>
      </c>
      <c r="D5" s="63" t="s">
        <v>214</v>
      </c>
      <c r="E5" s="63" t="s">
        <v>213</v>
      </c>
      <c r="F5" s="63" t="s">
        <v>212</v>
      </c>
      <c r="G5" s="63" t="s">
        <v>211</v>
      </c>
      <c r="H5" s="63" t="s">
        <v>210</v>
      </c>
      <c r="I5" s="63" t="s">
        <v>209</v>
      </c>
      <c r="J5" s="63" t="s">
        <v>208</v>
      </c>
      <c r="K5" s="63" t="s">
        <v>207</v>
      </c>
      <c r="L5" s="63" t="s">
        <v>206</v>
      </c>
      <c r="M5" s="63" t="s">
        <v>205</v>
      </c>
      <c r="N5" s="63" t="s">
        <v>204</v>
      </c>
      <c r="O5" s="63" t="s">
        <v>2</v>
      </c>
    </row>
    <row r="6" spans="2:21">
      <c r="B6" s="64" t="s">
        <v>8</v>
      </c>
      <c r="C6" s="65">
        <v>77463.899999999994</v>
      </c>
      <c r="D6" s="65">
        <v>65363.740000000005</v>
      </c>
      <c r="E6" s="65">
        <v>89420.66</v>
      </c>
      <c r="F6" s="65">
        <v>76240.742999999988</v>
      </c>
      <c r="G6" s="65">
        <v>114230.393</v>
      </c>
      <c r="H6" s="65">
        <v>67678.187999999995</v>
      </c>
      <c r="I6" s="65">
        <v>127484.973</v>
      </c>
      <c r="J6" s="65">
        <v>22200.2</v>
      </c>
      <c r="K6" s="65">
        <v>53532.23</v>
      </c>
      <c r="L6" s="65">
        <v>125856.26</v>
      </c>
      <c r="M6" s="65">
        <v>102140.038</v>
      </c>
      <c r="N6" s="66">
        <v>10603</v>
      </c>
      <c r="O6" s="67">
        <f t="shared" ref="O6:O37" si="0">SUM(C6:N6)</f>
        <v>932214.32499999995</v>
      </c>
      <c r="Q6" s="60"/>
    </row>
    <row r="7" spans="2:21">
      <c r="B7" s="64" t="s">
        <v>9</v>
      </c>
      <c r="C7" s="65">
        <v>48142.9</v>
      </c>
      <c r="D7" s="65">
        <v>47193.060000000005</v>
      </c>
      <c r="E7" s="65">
        <v>57745.8</v>
      </c>
      <c r="F7" s="65">
        <v>124785.747</v>
      </c>
      <c r="G7" s="65">
        <v>73481.726999999999</v>
      </c>
      <c r="H7" s="65">
        <v>35560.1</v>
      </c>
      <c r="I7" s="65">
        <v>90667.913</v>
      </c>
      <c r="J7" s="65">
        <v>22336.097000000002</v>
      </c>
      <c r="K7" s="65">
        <v>64513.684000000001</v>
      </c>
      <c r="L7" s="65">
        <v>48716.2</v>
      </c>
      <c r="M7" s="65">
        <v>60590</v>
      </c>
      <c r="N7" s="65">
        <v>650</v>
      </c>
      <c r="O7" s="67">
        <f t="shared" si="0"/>
        <v>674383.22799999989</v>
      </c>
      <c r="Q7" s="60"/>
    </row>
    <row r="8" spans="2:21">
      <c r="B8" s="64" t="s">
        <v>52</v>
      </c>
      <c r="C8" s="65">
        <v>0</v>
      </c>
      <c r="D8" s="65">
        <v>0</v>
      </c>
      <c r="E8" s="65">
        <v>0</v>
      </c>
      <c r="F8" s="65">
        <v>11220</v>
      </c>
      <c r="G8" s="65">
        <v>0</v>
      </c>
      <c r="H8" s="65">
        <v>500</v>
      </c>
      <c r="I8" s="65">
        <v>1050</v>
      </c>
      <c r="J8" s="65">
        <v>1900</v>
      </c>
      <c r="K8" s="65">
        <v>1400</v>
      </c>
      <c r="L8" s="65">
        <v>1078</v>
      </c>
      <c r="M8" s="65">
        <v>1832</v>
      </c>
      <c r="N8" s="65">
        <v>650</v>
      </c>
      <c r="O8" s="67">
        <f t="shared" si="0"/>
        <v>19630</v>
      </c>
      <c r="Q8" s="60"/>
    </row>
    <row r="9" spans="2:21">
      <c r="B9" s="64" t="s">
        <v>38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28400</v>
      </c>
      <c r="J9" s="65">
        <v>61260</v>
      </c>
      <c r="K9" s="65">
        <v>33000</v>
      </c>
      <c r="L9" s="65">
        <v>28000</v>
      </c>
      <c r="M9" s="65">
        <v>35500</v>
      </c>
      <c r="N9" s="65">
        <v>28650</v>
      </c>
      <c r="O9" s="67">
        <f t="shared" si="0"/>
        <v>214810</v>
      </c>
      <c r="Q9" s="60"/>
    </row>
    <row r="10" spans="2:21">
      <c r="B10" s="64" t="s">
        <v>10</v>
      </c>
      <c r="C10" s="65">
        <v>168876.899</v>
      </c>
      <c r="D10" s="65">
        <v>205576.98058</v>
      </c>
      <c r="E10" s="65">
        <v>121668.14</v>
      </c>
      <c r="F10" s="65">
        <v>165743.32500000001</v>
      </c>
      <c r="G10" s="65">
        <v>111890.961</v>
      </c>
      <c r="H10" s="65">
        <v>141842.60500000001</v>
      </c>
      <c r="I10" s="65">
        <v>155496.41800000001</v>
      </c>
      <c r="J10" s="65">
        <v>200237.486</v>
      </c>
      <c r="K10" s="65">
        <v>149870.117</v>
      </c>
      <c r="L10" s="65">
        <v>198135.389</v>
      </c>
      <c r="M10" s="65">
        <v>99119.882999999987</v>
      </c>
      <c r="N10" s="65">
        <v>44983</v>
      </c>
      <c r="O10" s="67">
        <f t="shared" si="0"/>
        <v>1763441.20358</v>
      </c>
      <c r="Q10" s="60"/>
    </row>
    <row r="11" spans="2:21">
      <c r="B11" s="64" t="s">
        <v>11</v>
      </c>
      <c r="C11" s="65">
        <v>16603</v>
      </c>
      <c r="D11" s="65">
        <v>5000</v>
      </c>
      <c r="E11" s="65">
        <v>7637.8600000000006</v>
      </c>
      <c r="F11" s="65">
        <v>2886</v>
      </c>
      <c r="G11" s="65">
        <v>14127</v>
      </c>
      <c r="H11" s="65">
        <v>21241</v>
      </c>
      <c r="I11" s="65">
        <v>32313</v>
      </c>
      <c r="J11" s="65">
        <v>0</v>
      </c>
      <c r="K11" s="65">
        <v>23998.04</v>
      </c>
      <c r="L11" s="65">
        <v>5972.06</v>
      </c>
      <c r="M11" s="65">
        <v>12091.448</v>
      </c>
      <c r="N11" s="65">
        <v>0</v>
      </c>
      <c r="O11" s="67">
        <f t="shared" si="0"/>
        <v>141869.408</v>
      </c>
      <c r="Q11" s="60"/>
    </row>
    <row r="12" spans="2:21">
      <c r="B12" s="64" t="s">
        <v>43</v>
      </c>
      <c r="C12" s="65">
        <v>33500</v>
      </c>
      <c r="D12" s="65">
        <v>31930</v>
      </c>
      <c r="E12" s="65">
        <v>22200</v>
      </c>
      <c r="F12" s="65">
        <v>45200</v>
      </c>
      <c r="G12" s="65">
        <v>8200</v>
      </c>
      <c r="H12" s="65">
        <v>63070</v>
      </c>
      <c r="I12" s="65">
        <v>45060</v>
      </c>
      <c r="J12" s="65">
        <v>7000</v>
      </c>
      <c r="K12" s="65">
        <v>11000</v>
      </c>
      <c r="L12" s="65">
        <v>38475</v>
      </c>
      <c r="M12" s="65">
        <v>0</v>
      </c>
      <c r="N12" s="65">
        <v>10110</v>
      </c>
      <c r="O12" s="67">
        <f t="shared" si="0"/>
        <v>315745</v>
      </c>
      <c r="Q12" s="60"/>
    </row>
    <row r="13" spans="2:21">
      <c r="B13" s="64" t="s">
        <v>40</v>
      </c>
      <c r="C13" s="65">
        <v>8300</v>
      </c>
      <c r="D13" s="65">
        <v>0</v>
      </c>
      <c r="E13" s="65">
        <v>11029.313</v>
      </c>
      <c r="F13" s="65">
        <v>0</v>
      </c>
      <c r="G13" s="65">
        <v>36817.550999999999</v>
      </c>
      <c r="H13" s="65">
        <v>38216.627</v>
      </c>
      <c r="I13" s="65">
        <v>22775.002</v>
      </c>
      <c r="J13" s="65">
        <v>36614.472999999998</v>
      </c>
      <c r="K13" s="65">
        <v>34767.589999999997</v>
      </c>
      <c r="L13" s="65">
        <v>45506.517</v>
      </c>
      <c r="M13" s="65">
        <v>0</v>
      </c>
      <c r="N13" s="65">
        <v>70303.864000000001</v>
      </c>
      <c r="O13" s="67">
        <f t="shared" si="0"/>
        <v>304330.93700000003</v>
      </c>
      <c r="Q13" s="60"/>
      <c r="U13" s="61"/>
    </row>
    <row r="14" spans="2:21">
      <c r="B14" s="64" t="s">
        <v>12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28450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7">
        <f t="shared" si="0"/>
        <v>28450</v>
      </c>
      <c r="Q14" s="60"/>
      <c r="U14" s="61"/>
    </row>
    <row r="15" spans="2:21">
      <c r="B15" s="64" t="s">
        <v>25</v>
      </c>
      <c r="C15" s="65">
        <v>0</v>
      </c>
      <c r="D15" s="65">
        <v>0</v>
      </c>
      <c r="E15" s="65">
        <v>34195.786</v>
      </c>
      <c r="F15" s="65">
        <v>18703.395</v>
      </c>
      <c r="G15" s="65">
        <v>8992.9369999999999</v>
      </c>
      <c r="H15" s="65">
        <v>0</v>
      </c>
      <c r="I15" s="65">
        <v>0</v>
      </c>
      <c r="J15" s="65">
        <v>54950</v>
      </c>
      <c r="K15" s="65">
        <v>40110</v>
      </c>
      <c r="L15" s="65">
        <v>40400</v>
      </c>
      <c r="M15" s="65">
        <v>70395.607999999993</v>
      </c>
      <c r="N15" s="65">
        <v>40410</v>
      </c>
      <c r="O15" s="67">
        <f t="shared" si="0"/>
        <v>308157.72599999997</v>
      </c>
      <c r="Q15" s="60"/>
      <c r="U15" s="61"/>
    </row>
    <row r="16" spans="2:21">
      <c r="B16" s="64" t="s">
        <v>46</v>
      </c>
      <c r="C16" s="65">
        <v>18000</v>
      </c>
      <c r="D16" s="65">
        <v>3868.9769999999999</v>
      </c>
      <c r="E16" s="65">
        <v>15000</v>
      </c>
      <c r="F16" s="65">
        <v>10870.668</v>
      </c>
      <c r="G16" s="65">
        <v>21226.968000000001</v>
      </c>
      <c r="H16" s="65">
        <v>15000</v>
      </c>
      <c r="I16" s="65">
        <v>16200</v>
      </c>
      <c r="J16" s="65">
        <v>92476.05799999999</v>
      </c>
      <c r="K16" s="65">
        <v>6451</v>
      </c>
      <c r="L16" s="65">
        <v>23489.423999999999</v>
      </c>
      <c r="M16" s="65">
        <v>0</v>
      </c>
      <c r="N16" s="65">
        <v>8731.996000000001</v>
      </c>
      <c r="O16" s="67">
        <f t="shared" si="0"/>
        <v>231315.09099999999</v>
      </c>
      <c r="Q16" s="60"/>
      <c r="U16" s="61"/>
    </row>
    <row r="17" spans="2:21">
      <c r="B17" s="64" t="s">
        <v>61</v>
      </c>
      <c r="C17" s="65">
        <v>179.5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7">
        <f t="shared" si="0"/>
        <v>179.5</v>
      </c>
      <c r="Q17" s="60"/>
      <c r="U17" s="61"/>
    </row>
    <row r="18" spans="2:21">
      <c r="B18" s="64" t="s">
        <v>203</v>
      </c>
      <c r="C18" s="65">
        <v>55</v>
      </c>
      <c r="D18" s="65">
        <v>637</v>
      </c>
      <c r="E18" s="65">
        <v>1607</v>
      </c>
      <c r="F18" s="65">
        <v>905.76</v>
      </c>
      <c r="G18" s="65">
        <v>667</v>
      </c>
      <c r="H18" s="65">
        <v>1136.77</v>
      </c>
      <c r="I18" s="65">
        <v>764</v>
      </c>
      <c r="J18" s="65">
        <v>4816.6499999999996</v>
      </c>
      <c r="K18" s="65">
        <v>0</v>
      </c>
      <c r="L18" s="65">
        <v>1836.7</v>
      </c>
      <c r="M18" s="65">
        <v>969.5</v>
      </c>
      <c r="N18" s="65">
        <v>11005.9</v>
      </c>
      <c r="O18" s="67">
        <f t="shared" si="0"/>
        <v>24401.279999999999</v>
      </c>
      <c r="Q18" s="60"/>
      <c r="U18" s="61"/>
    </row>
    <row r="19" spans="2:21">
      <c r="B19" s="64" t="s">
        <v>47</v>
      </c>
      <c r="C19" s="65">
        <v>327.66999999999996</v>
      </c>
      <c r="D19" s="65">
        <v>156.01</v>
      </c>
      <c r="E19" s="65">
        <v>275.60000000000002</v>
      </c>
      <c r="F19" s="65">
        <v>335.6</v>
      </c>
      <c r="G19" s="65">
        <v>279.08000000000004</v>
      </c>
      <c r="H19" s="65">
        <v>177.44</v>
      </c>
      <c r="I19" s="65">
        <v>284.20000000000005</v>
      </c>
      <c r="J19" s="65">
        <v>818.29000000000008</v>
      </c>
      <c r="K19" s="65">
        <v>318.77999999999997</v>
      </c>
      <c r="L19" s="65">
        <v>143.69999999999999</v>
      </c>
      <c r="M19" s="65">
        <v>196.78</v>
      </c>
      <c r="N19" s="65">
        <v>251.64999999999998</v>
      </c>
      <c r="O19" s="67">
        <f t="shared" si="0"/>
        <v>3564.8</v>
      </c>
      <c r="Q19" s="60"/>
      <c r="U19" s="61"/>
    </row>
    <row r="20" spans="2:21">
      <c r="B20" s="64" t="s">
        <v>60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25.09</v>
      </c>
      <c r="K20" s="65">
        <v>0</v>
      </c>
      <c r="L20" s="65">
        <v>0</v>
      </c>
      <c r="M20" s="65">
        <v>0</v>
      </c>
      <c r="N20" s="65">
        <v>0</v>
      </c>
      <c r="O20" s="67">
        <f t="shared" si="0"/>
        <v>25.09</v>
      </c>
      <c r="Q20" s="60"/>
      <c r="U20" s="61"/>
    </row>
    <row r="21" spans="2:21">
      <c r="B21" s="64" t="s">
        <v>13</v>
      </c>
      <c r="C21" s="65">
        <v>84427.148000000001</v>
      </c>
      <c r="D21" s="65">
        <v>100300.856</v>
      </c>
      <c r="E21" s="65">
        <v>234234.95199999999</v>
      </c>
      <c r="F21" s="65">
        <v>147950.53499999997</v>
      </c>
      <c r="G21" s="65">
        <v>241188.45180000001</v>
      </c>
      <c r="H21" s="65">
        <v>94459.381000000008</v>
      </c>
      <c r="I21" s="65">
        <v>221212.79400000002</v>
      </c>
      <c r="J21" s="65">
        <v>264322.28099999996</v>
      </c>
      <c r="K21" s="65">
        <v>272360.277</v>
      </c>
      <c r="L21" s="65">
        <v>202034.82099999997</v>
      </c>
      <c r="M21" s="65">
        <v>201560.946</v>
      </c>
      <c r="N21" s="65">
        <v>413642.53700000001</v>
      </c>
      <c r="O21" s="67">
        <f t="shared" si="0"/>
        <v>2477694.9797999999</v>
      </c>
      <c r="Q21" s="60"/>
      <c r="U21" s="61"/>
    </row>
    <row r="22" spans="2:21">
      <c r="B22" s="64" t="s">
        <v>64</v>
      </c>
      <c r="C22" s="65">
        <v>0</v>
      </c>
      <c r="D22" s="65">
        <v>0</v>
      </c>
      <c r="E22" s="65">
        <v>0</v>
      </c>
      <c r="F22" s="65">
        <v>2690</v>
      </c>
      <c r="G22" s="65">
        <v>0</v>
      </c>
      <c r="H22" s="65">
        <v>0</v>
      </c>
      <c r="I22" s="65">
        <v>5700</v>
      </c>
      <c r="J22" s="65">
        <v>0</v>
      </c>
      <c r="K22" s="65">
        <v>0</v>
      </c>
      <c r="L22" s="65">
        <v>0</v>
      </c>
      <c r="M22" s="65">
        <v>10850</v>
      </c>
      <c r="N22" s="65">
        <v>0</v>
      </c>
      <c r="O22" s="67">
        <f t="shared" si="0"/>
        <v>19240</v>
      </c>
      <c r="Q22" s="60"/>
      <c r="U22" s="61"/>
    </row>
    <row r="23" spans="2:21">
      <c r="B23" s="64" t="s">
        <v>14</v>
      </c>
      <c r="C23" s="65">
        <v>382.66999999999996</v>
      </c>
      <c r="D23" s="65">
        <v>29321.974579999998</v>
      </c>
      <c r="E23" s="65">
        <v>1882.6</v>
      </c>
      <c r="F23" s="65">
        <v>21727.360000000001</v>
      </c>
      <c r="G23" s="65">
        <v>3377.08</v>
      </c>
      <c r="H23" s="65">
        <v>25911.21</v>
      </c>
      <c r="I23" s="65">
        <v>10209</v>
      </c>
      <c r="J23" s="65">
        <v>54045.85</v>
      </c>
      <c r="K23" s="65">
        <v>55318.78</v>
      </c>
      <c r="L23" s="65">
        <v>1980.4</v>
      </c>
      <c r="M23" s="65">
        <v>1166.28</v>
      </c>
      <c r="N23" s="65">
        <v>2681.55</v>
      </c>
      <c r="O23" s="67">
        <f t="shared" si="0"/>
        <v>208004.75457999998</v>
      </c>
      <c r="Q23" s="60"/>
      <c r="U23" s="61"/>
    </row>
    <row r="24" spans="2:21">
      <c r="B24" s="64" t="s">
        <v>15</v>
      </c>
      <c r="C24" s="65">
        <v>79201</v>
      </c>
      <c r="D24" s="65">
        <v>80952</v>
      </c>
      <c r="E24" s="65">
        <v>46191</v>
      </c>
      <c r="F24" s="65">
        <v>49377.159999999996</v>
      </c>
      <c r="G24" s="65">
        <v>125233.091</v>
      </c>
      <c r="H24" s="65">
        <v>49176.6</v>
      </c>
      <c r="I24" s="65">
        <v>112306.54000000001</v>
      </c>
      <c r="J24" s="65">
        <v>205155.72</v>
      </c>
      <c r="K24" s="65">
        <v>128506.2</v>
      </c>
      <c r="L24" s="65">
        <v>133387</v>
      </c>
      <c r="M24" s="65">
        <v>40054.89</v>
      </c>
      <c r="N24" s="65">
        <v>15368.2</v>
      </c>
      <c r="O24" s="67">
        <f t="shared" si="0"/>
        <v>1064909.4009999998</v>
      </c>
      <c r="Q24" s="60"/>
      <c r="U24" s="61"/>
    </row>
    <row r="25" spans="2:21">
      <c r="B25" s="64" t="s">
        <v>26</v>
      </c>
      <c r="C25" s="65">
        <v>0</v>
      </c>
      <c r="D25" s="65">
        <v>0</v>
      </c>
      <c r="E25" s="65">
        <v>0</v>
      </c>
      <c r="F25" s="65">
        <v>0</v>
      </c>
      <c r="G25" s="65">
        <v>4000</v>
      </c>
      <c r="H25" s="65">
        <v>0</v>
      </c>
      <c r="I25" s="65">
        <v>35100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7">
        <f t="shared" si="0"/>
        <v>39100</v>
      </c>
      <c r="Q25" s="60"/>
      <c r="U25" s="61"/>
    </row>
    <row r="26" spans="2:21">
      <c r="B26" s="64" t="s">
        <v>16</v>
      </c>
      <c r="C26" s="65">
        <v>10799.6</v>
      </c>
      <c r="D26" s="65">
        <v>2969</v>
      </c>
      <c r="E26" s="65">
        <v>341.9</v>
      </c>
      <c r="F26" s="65">
        <v>2706.2560000000003</v>
      </c>
      <c r="G26" s="65">
        <v>7000</v>
      </c>
      <c r="H26" s="65">
        <v>0</v>
      </c>
      <c r="I26" s="65">
        <v>19050</v>
      </c>
      <c r="J26" s="65">
        <v>164106</v>
      </c>
      <c r="K26" s="65">
        <v>165491</v>
      </c>
      <c r="L26" s="65">
        <v>0</v>
      </c>
      <c r="M26" s="65">
        <v>0</v>
      </c>
      <c r="N26" s="65">
        <v>0</v>
      </c>
      <c r="O26" s="67">
        <f t="shared" si="0"/>
        <v>372463.75599999999</v>
      </c>
      <c r="Q26" s="60"/>
    </row>
    <row r="27" spans="2:21">
      <c r="B27" s="64" t="s">
        <v>23</v>
      </c>
      <c r="C27" s="65">
        <v>196664.75099999999</v>
      </c>
      <c r="D27" s="65">
        <v>276400.01699999999</v>
      </c>
      <c r="E27" s="65">
        <v>292806.28200000001</v>
      </c>
      <c r="F27" s="65">
        <v>204000</v>
      </c>
      <c r="G27" s="65">
        <v>347620.57079999999</v>
      </c>
      <c r="H27" s="65">
        <v>359716.13699999999</v>
      </c>
      <c r="I27" s="65">
        <v>1017899.311</v>
      </c>
      <c r="J27" s="65">
        <v>470554.35</v>
      </c>
      <c r="K27" s="65">
        <v>704703.82200000004</v>
      </c>
      <c r="L27" s="65">
        <v>420767.62400000001</v>
      </c>
      <c r="M27" s="65">
        <v>497850.53499999997</v>
      </c>
      <c r="N27" s="65">
        <v>591355.054</v>
      </c>
      <c r="O27" s="67">
        <f t="shared" si="0"/>
        <v>5380338.4538000003</v>
      </c>
      <c r="Q27" s="60"/>
    </row>
    <row r="28" spans="2:21">
      <c r="B28" s="64" t="s">
        <v>17</v>
      </c>
      <c r="C28" s="65">
        <v>104084.814</v>
      </c>
      <c r="D28" s="65">
        <v>111356.97399999999</v>
      </c>
      <c r="E28" s="65">
        <v>84654.85</v>
      </c>
      <c r="F28" s="65">
        <v>210778.66200000001</v>
      </c>
      <c r="G28" s="65">
        <v>148484.679</v>
      </c>
      <c r="H28" s="65">
        <v>210094.99299999999</v>
      </c>
      <c r="I28" s="65">
        <v>833551.30300000007</v>
      </c>
      <c r="J28" s="65">
        <v>238397.22</v>
      </c>
      <c r="K28" s="65">
        <v>416545.04000000004</v>
      </c>
      <c r="L28" s="65">
        <v>139820.86600000001</v>
      </c>
      <c r="M28" s="65">
        <v>296344.73799999995</v>
      </c>
      <c r="N28" s="65">
        <v>165725.217</v>
      </c>
      <c r="O28" s="67">
        <f t="shared" si="0"/>
        <v>2959839.3560000001</v>
      </c>
      <c r="Q28" s="60"/>
    </row>
    <row r="29" spans="2:21">
      <c r="B29" s="64" t="s">
        <v>24</v>
      </c>
      <c r="C29" s="65">
        <v>0</v>
      </c>
      <c r="D29" s="65">
        <v>10992.291999999999</v>
      </c>
      <c r="E29" s="65">
        <v>0</v>
      </c>
      <c r="F29" s="65">
        <v>0</v>
      </c>
      <c r="G29" s="65">
        <v>0</v>
      </c>
      <c r="H29" s="65">
        <v>29061.9</v>
      </c>
      <c r="I29" s="65">
        <v>11950</v>
      </c>
      <c r="J29" s="65">
        <v>5824</v>
      </c>
      <c r="K29" s="65">
        <v>10687</v>
      </c>
      <c r="L29" s="65">
        <v>11750</v>
      </c>
      <c r="M29" s="65">
        <v>8700</v>
      </c>
      <c r="N29" s="65">
        <v>0</v>
      </c>
      <c r="O29" s="67">
        <f t="shared" si="0"/>
        <v>88965.19200000001</v>
      </c>
      <c r="Q29" s="60"/>
    </row>
    <row r="30" spans="2:21">
      <c r="B30" s="64" t="s">
        <v>18</v>
      </c>
      <c r="C30" s="65">
        <v>164750.06</v>
      </c>
      <c r="D30" s="65">
        <v>132485.78</v>
      </c>
      <c r="E30" s="65">
        <v>203964.016</v>
      </c>
      <c r="F30" s="65">
        <v>232749.47999999998</v>
      </c>
      <c r="G30" s="65">
        <v>150733.18</v>
      </c>
      <c r="H30" s="65">
        <v>169109.15600000002</v>
      </c>
      <c r="I30" s="65">
        <v>311598.174</v>
      </c>
      <c r="J30" s="65">
        <v>201181</v>
      </c>
      <c r="K30" s="65">
        <v>130441.872</v>
      </c>
      <c r="L30" s="65">
        <v>125249.04999999999</v>
      </c>
      <c r="M30" s="65">
        <v>148612.57500000001</v>
      </c>
      <c r="N30" s="65">
        <v>134078.69199999998</v>
      </c>
      <c r="O30" s="67">
        <f t="shared" si="0"/>
        <v>2104953.0349999997</v>
      </c>
      <c r="Q30" s="60"/>
    </row>
    <row r="31" spans="2:21">
      <c r="B31" s="64" t="s">
        <v>65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70</v>
      </c>
      <c r="L31" s="65">
        <v>0</v>
      </c>
      <c r="M31" s="65">
        <v>0</v>
      </c>
      <c r="N31" s="65">
        <v>0</v>
      </c>
      <c r="O31" s="67">
        <f t="shared" si="0"/>
        <v>70</v>
      </c>
      <c r="Q31" s="60"/>
    </row>
    <row r="32" spans="2:21">
      <c r="B32" s="64" t="s">
        <v>59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50</v>
      </c>
      <c r="I32" s="65">
        <v>10.5</v>
      </c>
      <c r="J32" s="65">
        <v>0</v>
      </c>
      <c r="K32" s="65">
        <v>0</v>
      </c>
      <c r="L32" s="65">
        <v>20</v>
      </c>
      <c r="M32" s="65">
        <v>0</v>
      </c>
      <c r="N32" s="65">
        <v>0</v>
      </c>
      <c r="O32" s="67">
        <f t="shared" si="0"/>
        <v>80.5</v>
      </c>
      <c r="Q32" s="60"/>
    </row>
    <row r="33" spans="2:17">
      <c r="B33" s="64" t="s">
        <v>39</v>
      </c>
      <c r="C33" s="65">
        <v>117892.095</v>
      </c>
      <c r="D33" s="65">
        <v>138492.90299999999</v>
      </c>
      <c r="E33" s="65">
        <v>199891.929</v>
      </c>
      <c r="F33" s="65">
        <v>103412.826</v>
      </c>
      <c r="G33" s="65">
        <v>195311.82700000002</v>
      </c>
      <c r="H33" s="65">
        <v>110274.81</v>
      </c>
      <c r="I33" s="65">
        <v>119942.44</v>
      </c>
      <c r="J33" s="65">
        <v>243851.45599999998</v>
      </c>
      <c r="K33" s="65">
        <v>198528.24599999998</v>
      </c>
      <c r="L33" s="65">
        <v>84410.983000000007</v>
      </c>
      <c r="M33" s="65">
        <v>422698.98199999996</v>
      </c>
      <c r="N33" s="65">
        <v>122067.84600000001</v>
      </c>
      <c r="O33" s="67">
        <f t="shared" si="0"/>
        <v>2056776.3429999999</v>
      </c>
      <c r="Q33" s="60"/>
    </row>
    <row r="34" spans="2:17">
      <c r="B34" s="64" t="s">
        <v>51</v>
      </c>
      <c r="C34" s="65">
        <v>11382</v>
      </c>
      <c r="D34" s="65">
        <v>9877</v>
      </c>
      <c r="E34" s="65">
        <v>11003</v>
      </c>
      <c r="F34" s="65">
        <v>6980</v>
      </c>
      <c r="G34" s="65">
        <v>9753</v>
      </c>
      <c r="H34" s="65">
        <v>10098</v>
      </c>
      <c r="I34" s="65">
        <v>10117.5</v>
      </c>
      <c r="J34" s="65">
        <v>11978</v>
      </c>
      <c r="K34" s="65">
        <v>1578</v>
      </c>
      <c r="L34" s="65">
        <v>9778</v>
      </c>
      <c r="M34" s="65">
        <v>7364</v>
      </c>
      <c r="N34" s="65">
        <v>8896</v>
      </c>
      <c r="O34" s="67">
        <f t="shared" si="0"/>
        <v>108804.5</v>
      </c>
      <c r="Q34" s="60"/>
    </row>
    <row r="35" spans="2:17">
      <c r="B35" s="64" t="s">
        <v>29</v>
      </c>
      <c r="C35" s="65">
        <v>234.08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631.90999999999985</v>
      </c>
      <c r="J35" s="65">
        <v>3177.3910000000005</v>
      </c>
      <c r="K35" s="65">
        <v>8657.868000000004</v>
      </c>
      <c r="L35" s="65">
        <v>8425.8969999999954</v>
      </c>
      <c r="M35" s="65">
        <v>11360.593999999986</v>
      </c>
      <c r="N35" s="65">
        <v>12850.243999999993</v>
      </c>
      <c r="O35" s="67">
        <f t="shared" si="0"/>
        <v>45337.983999999982</v>
      </c>
      <c r="Q35" s="60"/>
    </row>
    <row r="36" spans="2:17">
      <c r="B36" s="64" t="s">
        <v>31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20</v>
      </c>
      <c r="J36" s="65">
        <v>60</v>
      </c>
      <c r="K36" s="65">
        <v>421</v>
      </c>
      <c r="L36" s="65">
        <v>0</v>
      </c>
      <c r="M36" s="65">
        <v>593</v>
      </c>
      <c r="N36" s="65">
        <v>25</v>
      </c>
      <c r="O36" s="67">
        <f t="shared" si="0"/>
        <v>1119</v>
      </c>
      <c r="Q36" s="60"/>
    </row>
    <row r="37" spans="2:17">
      <c r="B37" s="64" t="s">
        <v>30</v>
      </c>
      <c r="C37" s="65">
        <v>0</v>
      </c>
      <c r="D37" s="65">
        <v>276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193</v>
      </c>
      <c r="K37" s="65">
        <v>929</v>
      </c>
      <c r="L37" s="65">
        <v>75</v>
      </c>
      <c r="M37" s="65">
        <v>686</v>
      </c>
      <c r="N37" s="65">
        <v>44</v>
      </c>
      <c r="O37" s="67">
        <f t="shared" si="0"/>
        <v>2203</v>
      </c>
      <c r="Q37" s="60"/>
    </row>
    <row r="38" spans="2:17">
      <c r="B38" s="64" t="s">
        <v>28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740</v>
      </c>
      <c r="J38" s="65">
        <v>0</v>
      </c>
      <c r="K38" s="65">
        <v>2619.1</v>
      </c>
      <c r="L38" s="65">
        <v>210</v>
      </c>
      <c r="M38" s="65">
        <v>180</v>
      </c>
      <c r="N38" s="65">
        <v>1098</v>
      </c>
      <c r="O38" s="67">
        <f t="shared" ref="O38:O63" si="1">SUM(C38:N38)</f>
        <v>4847.1000000000004</v>
      </c>
      <c r="Q38" s="60"/>
    </row>
    <row r="39" spans="2:17">
      <c r="B39" s="64" t="s">
        <v>35</v>
      </c>
      <c r="C39" s="65">
        <v>359.5</v>
      </c>
      <c r="D39" s="65">
        <v>3144</v>
      </c>
      <c r="E39" s="65">
        <v>3453</v>
      </c>
      <c r="F39" s="65">
        <v>3204</v>
      </c>
      <c r="G39" s="65">
        <v>11984</v>
      </c>
      <c r="H39" s="65">
        <v>6288</v>
      </c>
      <c r="I39" s="65">
        <v>35</v>
      </c>
      <c r="J39" s="65">
        <v>90</v>
      </c>
      <c r="K39" s="65">
        <v>546</v>
      </c>
      <c r="L39" s="65">
        <v>6288</v>
      </c>
      <c r="M39" s="65">
        <v>6563</v>
      </c>
      <c r="N39" s="65">
        <v>6487</v>
      </c>
      <c r="O39" s="67">
        <f t="shared" si="1"/>
        <v>48441.5</v>
      </c>
      <c r="Q39" s="60"/>
    </row>
    <row r="40" spans="2:17">
      <c r="B40" s="64" t="s">
        <v>42</v>
      </c>
      <c r="C40" s="65">
        <v>10902</v>
      </c>
      <c r="D40" s="65">
        <v>9330</v>
      </c>
      <c r="E40" s="65">
        <v>9330</v>
      </c>
      <c r="F40" s="65">
        <v>6980</v>
      </c>
      <c r="G40" s="65">
        <v>7758</v>
      </c>
      <c r="H40" s="65">
        <v>7758</v>
      </c>
      <c r="I40" s="65">
        <v>7091</v>
      </c>
      <c r="J40" s="65">
        <v>10902</v>
      </c>
      <c r="K40" s="65">
        <v>420</v>
      </c>
      <c r="L40" s="65">
        <v>7844</v>
      </c>
      <c r="M40" s="65">
        <v>6454</v>
      </c>
      <c r="N40" s="65">
        <v>7758</v>
      </c>
      <c r="O40" s="67">
        <f t="shared" si="1"/>
        <v>92527</v>
      </c>
      <c r="Q40" s="60"/>
    </row>
    <row r="41" spans="2:17">
      <c r="B41" s="64" t="s">
        <v>41</v>
      </c>
      <c r="C41" s="65">
        <v>0</v>
      </c>
      <c r="D41" s="65">
        <v>176</v>
      </c>
      <c r="E41" s="65">
        <v>0</v>
      </c>
      <c r="F41" s="65">
        <v>0</v>
      </c>
      <c r="G41" s="65">
        <v>0</v>
      </c>
      <c r="H41" s="65">
        <v>160</v>
      </c>
      <c r="I41" s="65">
        <v>1163</v>
      </c>
      <c r="J41" s="65">
        <v>24037</v>
      </c>
      <c r="K41" s="65">
        <v>8779.7000000000007</v>
      </c>
      <c r="L41" s="65">
        <v>5433.5999999999995</v>
      </c>
      <c r="M41" s="65">
        <v>25959.439999999999</v>
      </c>
      <c r="N41" s="65">
        <v>13800.7</v>
      </c>
      <c r="O41" s="67">
        <f t="shared" si="1"/>
        <v>79509.439999999988</v>
      </c>
      <c r="Q41" s="60"/>
    </row>
    <row r="42" spans="2:17">
      <c r="B42" s="64" t="s">
        <v>44</v>
      </c>
      <c r="C42" s="65">
        <v>640</v>
      </c>
      <c r="D42" s="65">
        <v>0</v>
      </c>
      <c r="E42" s="65">
        <v>0</v>
      </c>
      <c r="F42" s="65">
        <v>1280</v>
      </c>
      <c r="G42" s="65">
        <v>960</v>
      </c>
      <c r="H42" s="65">
        <v>0</v>
      </c>
      <c r="I42" s="65">
        <v>85</v>
      </c>
      <c r="J42" s="65">
        <v>242</v>
      </c>
      <c r="K42" s="65">
        <v>466.5</v>
      </c>
      <c r="L42" s="65">
        <v>2333</v>
      </c>
      <c r="M42" s="65">
        <v>489</v>
      </c>
      <c r="N42" s="65">
        <v>2037</v>
      </c>
      <c r="O42" s="67">
        <f t="shared" si="1"/>
        <v>8532.5</v>
      </c>
      <c r="Q42" s="60"/>
    </row>
    <row r="43" spans="2:17">
      <c r="B43" s="64" t="s">
        <v>66</v>
      </c>
      <c r="C43" s="65">
        <v>9085.08</v>
      </c>
      <c r="D43" s="65">
        <v>17072</v>
      </c>
      <c r="E43" s="65">
        <v>12644</v>
      </c>
      <c r="F43" s="65">
        <v>11288</v>
      </c>
      <c r="G43" s="65">
        <v>10550</v>
      </c>
      <c r="H43" s="65">
        <v>16301.3</v>
      </c>
      <c r="I43" s="65">
        <v>8988.5159999999996</v>
      </c>
      <c r="J43" s="65">
        <v>13741.091000000002</v>
      </c>
      <c r="K43" s="65">
        <v>14167.199999999992</v>
      </c>
      <c r="L43" s="65">
        <v>18770.457000000002</v>
      </c>
      <c r="M43" s="65">
        <v>22826.069</v>
      </c>
      <c r="N43" s="65">
        <v>23439.243999999995</v>
      </c>
      <c r="O43" s="67">
        <f t="shared" si="1"/>
        <v>178872.95699999999</v>
      </c>
      <c r="Q43" s="60"/>
    </row>
    <row r="44" spans="2:17">
      <c r="B44" s="64" t="s">
        <v>55</v>
      </c>
      <c r="C44" s="65">
        <v>4301</v>
      </c>
      <c r="D44" s="65">
        <v>641</v>
      </c>
      <c r="E44" s="65">
        <v>2798</v>
      </c>
      <c r="F44" s="65">
        <v>590</v>
      </c>
      <c r="G44" s="65">
        <v>924</v>
      </c>
      <c r="H44" s="65">
        <v>1100</v>
      </c>
      <c r="I44" s="65">
        <v>2537</v>
      </c>
      <c r="J44" s="65">
        <v>12787</v>
      </c>
      <c r="K44" s="65">
        <v>81756.700000000012</v>
      </c>
      <c r="L44" s="65">
        <v>89205</v>
      </c>
      <c r="M44" s="65">
        <v>7813</v>
      </c>
      <c r="N44" s="65">
        <v>86453.122000000003</v>
      </c>
      <c r="O44" s="67">
        <f t="shared" si="1"/>
        <v>290905.82200000004</v>
      </c>
      <c r="Q44" s="60"/>
    </row>
    <row r="45" spans="2:17">
      <c r="B45" s="64" t="s">
        <v>63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106</v>
      </c>
      <c r="K45" s="65">
        <v>200</v>
      </c>
      <c r="L45" s="65">
        <v>1227</v>
      </c>
      <c r="M45" s="65">
        <v>591</v>
      </c>
      <c r="N45" s="65">
        <v>1797</v>
      </c>
      <c r="O45" s="67">
        <f t="shared" si="1"/>
        <v>3921</v>
      </c>
      <c r="Q45" s="60"/>
    </row>
    <row r="46" spans="2:17">
      <c r="B46" s="64" t="s">
        <v>48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280</v>
      </c>
      <c r="J46" s="65">
        <v>1166</v>
      </c>
      <c r="K46" s="65">
        <v>9689</v>
      </c>
      <c r="L46" s="65">
        <v>12400</v>
      </c>
      <c r="M46" s="65">
        <v>449</v>
      </c>
      <c r="N46" s="65">
        <v>9793</v>
      </c>
      <c r="O46" s="67">
        <f t="shared" si="1"/>
        <v>33777</v>
      </c>
      <c r="Q46" s="60"/>
    </row>
    <row r="47" spans="2:17">
      <c r="B47" s="64" t="s">
        <v>45</v>
      </c>
      <c r="C47" s="65">
        <v>1363</v>
      </c>
      <c r="D47" s="65">
        <v>1001</v>
      </c>
      <c r="E47" s="65">
        <v>702</v>
      </c>
      <c r="F47" s="65">
        <v>772</v>
      </c>
      <c r="G47" s="65">
        <v>1363</v>
      </c>
      <c r="H47" s="65">
        <v>2260</v>
      </c>
      <c r="I47" s="65">
        <v>3279</v>
      </c>
      <c r="J47" s="65">
        <v>1158</v>
      </c>
      <c r="K47" s="65">
        <v>4051</v>
      </c>
      <c r="L47" s="65">
        <v>3273</v>
      </c>
      <c r="M47" s="65">
        <v>2246</v>
      </c>
      <c r="N47" s="65">
        <v>10323</v>
      </c>
      <c r="O47" s="67">
        <f t="shared" si="1"/>
        <v>31791</v>
      </c>
      <c r="Q47" s="60"/>
    </row>
    <row r="48" spans="2:17">
      <c r="B48" s="64" t="s">
        <v>53</v>
      </c>
      <c r="C48" s="65">
        <v>295.5</v>
      </c>
      <c r="D48" s="65">
        <v>275</v>
      </c>
      <c r="E48" s="65">
        <v>281.5</v>
      </c>
      <c r="F48" s="65">
        <v>1264.72</v>
      </c>
      <c r="G48" s="65">
        <v>326.5</v>
      </c>
      <c r="H48" s="65">
        <v>201.5</v>
      </c>
      <c r="I48" s="65">
        <v>210.5</v>
      </c>
      <c r="J48" s="65">
        <v>103</v>
      </c>
      <c r="K48" s="65">
        <v>472.5</v>
      </c>
      <c r="L48" s="65">
        <v>348</v>
      </c>
      <c r="M48" s="65">
        <v>5112.5</v>
      </c>
      <c r="N48" s="65">
        <v>332.50099999999998</v>
      </c>
      <c r="O48" s="67">
        <f t="shared" si="1"/>
        <v>9223.7210000000014</v>
      </c>
      <c r="Q48" s="60"/>
    </row>
    <row r="49" spans="2:17">
      <c r="B49" s="64" t="s">
        <v>19</v>
      </c>
      <c r="C49" s="65">
        <v>46455.638999999996</v>
      </c>
      <c r="D49" s="65">
        <v>40838.372999999992</v>
      </c>
      <c r="E49" s="65">
        <v>42550.1</v>
      </c>
      <c r="F49" s="65">
        <v>59080.376000000004</v>
      </c>
      <c r="G49" s="65">
        <v>50168.221000000005</v>
      </c>
      <c r="H49" s="65">
        <v>44927.142999999996</v>
      </c>
      <c r="I49" s="65">
        <v>37129.18</v>
      </c>
      <c r="J49" s="65">
        <v>25107.350999999999</v>
      </c>
      <c r="K49" s="65">
        <v>21084.828000000001</v>
      </c>
      <c r="L49" s="65">
        <v>58542.847999999998</v>
      </c>
      <c r="M49" s="65">
        <v>36861.820999999996</v>
      </c>
      <c r="N49" s="65">
        <v>27722.390999999996</v>
      </c>
      <c r="O49" s="67">
        <f t="shared" si="1"/>
        <v>490468.27100000001</v>
      </c>
      <c r="Q49" s="60"/>
    </row>
    <row r="50" spans="2:17">
      <c r="B50" s="64" t="s">
        <v>57</v>
      </c>
      <c r="C50" s="65">
        <v>0</v>
      </c>
      <c r="D50" s="65">
        <v>0</v>
      </c>
      <c r="E50" s="65">
        <v>0</v>
      </c>
      <c r="F50" s="65">
        <v>914.17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7">
        <f t="shared" si="1"/>
        <v>914.17</v>
      </c>
      <c r="Q50" s="60"/>
    </row>
    <row r="51" spans="2:17">
      <c r="B51" s="64" t="s">
        <v>33</v>
      </c>
      <c r="C51" s="65">
        <v>16800</v>
      </c>
      <c r="D51" s="65">
        <v>0</v>
      </c>
      <c r="E51" s="65">
        <v>500</v>
      </c>
      <c r="F51" s="65">
        <v>2000</v>
      </c>
      <c r="G51" s="65">
        <v>9</v>
      </c>
      <c r="H51" s="65">
        <v>0</v>
      </c>
      <c r="I51" s="65">
        <v>0</v>
      </c>
      <c r="J51" s="65">
        <v>2.895</v>
      </c>
      <c r="K51" s="65">
        <v>26000</v>
      </c>
      <c r="L51" s="65">
        <v>10000</v>
      </c>
      <c r="M51" s="65">
        <v>20000</v>
      </c>
      <c r="N51" s="65">
        <v>53246.5</v>
      </c>
      <c r="O51" s="67">
        <f t="shared" si="1"/>
        <v>128558.395</v>
      </c>
      <c r="Q51" s="60"/>
    </row>
    <row r="52" spans="2:17">
      <c r="B52" s="64" t="s">
        <v>37</v>
      </c>
      <c r="C52" s="65">
        <v>0</v>
      </c>
      <c r="D52" s="65">
        <v>28396</v>
      </c>
      <c r="E52" s="65">
        <v>0</v>
      </c>
      <c r="F52" s="65">
        <v>28670</v>
      </c>
      <c r="G52" s="65">
        <v>28690</v>
      </c>
      <c r="H52" s="65">
        <v>0</v>
      </c>
      <c r="I52" s="65">
        <v>28441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7">
        <f t="shared" si="1"/>
        <v>114197</v>
      </c>
      <c r="Q52" s="60"/>
    </row>
    <row r="53" spans="2:17">
      <c r="B53" s="64" t="s">
        <v>20</v>
      </c>
      <c r="C53" s="65">
        <v>17922.3</v>
      </c>
      <c r="D53" s="65">
        <v>2169.25</v>
      </c>
      <c r="E53" s="65">
        <v>18012</v>
      </c>
      <c r="F53" s="65">
        <v>10944.9</v>
      </c>
      <c r="G53" s="65">
        <v>29142.6</v>
      </c>
      <c r="H53" s="65">
        <v>11828.3</v>
      </c>
      <c r="I53" s="65">
        <v>30501</v>
      </c>
      <c r="J53" s="65">
        <v>10134.6</v>
      </c>
      <c r="K53" s="65">
        <v>8812</v>
      </c>
      <c r="L53" s="65">
        <v>2930</v>
      </c>
      <c r="M53" s="65">
        <v>16780.7</v>
      </c>
      <c r="N53" s="65">
        <v>23994.400000000001</v>
      </c>
      <c r="O53" s="67">
        <f t="shared" si="1"/>
        <v>183172.05000000002</v>
      </c>
      <c r="Q53" s="60"/>
    </row>
    <row r="54" spans="2:17">
      <c r="B54" s="64" t="s">
        <v>21</v>
      </c>
      <c r="C54" s="65">
        <v>53875.100000000006</v>
      </c>
      <c r="D54" s="65">
        <v>44420.1</v>
      </c>
      <c r="E54" s="65">
        <v>26833</v>
      </c>
      <c r="F54" s="65">
        <v>22556.5</v>
      </c>
      <c r="G54" s="65">
        <v>17501</v>
      </c>
      <c r="H54" s="65">
        <v>11103</v>
      </c>
      <c r="I54" s="65">
        <v>29264</v>
      </c>
      <c r="J54" s="65">
        <v>31044</v>
      </c>
      <c r="K54" s="65">
        <v>77078.66</v>
      </c>
      <c r="L54" s="65">
        <v>122433.2</v>
      </c>
      <c r="M54" s="65">
        <v>119032.15</v>
      </c>
      <c r="N54" s="65">
        <v>144576.9</v>
      </c>
      <c r="O54" s="67">
        <f t="shared" si="1"/>
        <v>699717.61</v>
      </c>
      <c r="Q54" s="60"/>
    </row>
    <row r="55" spans="2:17">
      <c r="B55" s="64" t="s">
        <v>62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55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7">
        <f t="shared" si="1"/>
        <v>55</v>
      </c>
      <c r="Q55" s="60"/>
    </row>
    <row r="56" spans="2:17">
      <c r="B56" s="64" t="s">
        <v>36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10000</v>
      </c>
      <c r="J56" s="65">
        <v>2.895</v>
      </c>
      <c r="K56" s="65">
        <v>26000</v>
      </c>
      <c r="L56" s="65">
        <v>0</v>
      </c>
      <c r="M56" s="65">
        <v>14577.418000000001</v>
      </c>
      <c r="N56" s="65">
        <v>22435.251999999997</v>
      </c>
      <c r="O56" s="67">
        <f t="shared" si="1"/>
        <v>73015.565000000002</v>
      </c>
      <c r="Q56" s="60"/>
    </row>
    <row r="57" spans="2:17">
      <c r="B57" s="64" t="s">
        <v>34</v>
      </c>
      <c r="C57" s="65">
        <v>490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320</v>
      </c>
      <c r="J57" s="65">
        <v>0</v>
      </c>
      <c r="K57" s="65">
        <v>3131</v>
      </c>
      <c r="L57" s="65">
        <v>6528</v>
      </c>
      <c r="M57" s="65">
        <v>9379</v>
      </c>
      <c r="N57" s="65">
        <v>8622</v>
      </c>
      <c r="O57" s="67">
        <f t="shared" si="1"/>
        <v>28470</v>
      </c>
      <c r="Q57" s="60"/>
    </row>
    <row r="58" spans="2:17">
      <c r="B58" s="64" t="s">
        <v>27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15000</v>
      </c>
      <c r="M58" s="65">
        <v>0</v>
      </c>
      <c r="N58" s="65">
        <v>0</v>
      </c>
      <c r="O58" s="67">
        <f t="shared" si="1"/>
        <v>15000</v>
      </c>
      <c r="Q58" s="60"/>
    </row>
    <row r="59" spans="2:17">
      <c r="B59" s="64" t="s">
        <v>56</v>
      </c>
      <c r="C59" s="65">
        <v>15329</v>
      </c>
      <c r="D59" s="65">
        <v>15602</v>
      </c>
      <c r="E59" s="65">
        <v>14641</v>
      </c>
      <c r="F59" s="65">
        <v>11215</v>
      </c>
      <c r="G59" s="65">
        <v>14602</v>
      </c>
      <c r="H59" s="65">
        <v>13160</v>
      </c>
      <c r="I59" s="65">
        <v>10579</v>
      </c>
      <c r="J59" s="65">
        <v>10594</v>
      </c>
      <c r="K59" s="65">
        <v>5253</v>
      </c>
      <c r="L59" s="65">
        <v>6397</v>
      </c>
      <c r="M59" s="65">
        <v>6885</v>
      </c>
      <c r="N59" s="65">
        <v>5837</v>
      </c>
      <c r="O59" s="67">
        <f t="shared" si="1"/>
        <v>130094</v>
      </c>
      <c r="Q59" s="60"/>
    </row>
    <row r="60" spans="2:17">
      <c r="B60" s="64" t="s">
        <v>54</v>
      </c>
      <c r="C60" s="65">
        <v>1134.0999999999999</v>
      </c>
      <c r="D60" s="65">
        <v>4227.1000000000004</v>
      </c>
      <c r="E60" s="65">
        <v>7527</v>
      </c>
      <c r="F60" s="65">
        <v>1245</v>
      </c>
      <c r="G60" s="65">
        <v>1360</v>
      </c>
      <c r="H60" s="65">
        <v>1140</v>
      </c>
      <c r="I60" s="65">
        <v>1930</v>
      </c>
      <c r="J60" s="65">
        <v>3077</v>
      </c>
      <c r="K60" s="65">
        <v>1398</v>
      </c>
      <c r="L60" s="65">
        <v>1334</v>
      </c>
      <c r="M60" s="65">
        <v>2760</v>
      </c>
      <c r="N60" s="65">
        <v>6014.4</v>
      </c>
      <c r="O60" s="67">
        <f t="shared" si="1"/>
        <v>33146.6</v>
      </c>
      <c r="Q60" s="60"/>
    </row>
    <row r="61" spans="2:17">
      <c r="B61" s="64" t="s">
        <v>58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734</v>
      </c>
      <c r="O61" s="67">
        <f t="shared" si="1"/>
        <v>734</v>
      </c>
      <c r="Q61" s="60"/>
    </row>
    <row r="62" spans="2:17">
      <c r="B62" s="64" t="s">
        <v>50</v>
      </c>
      <c r="C62" s="65">
        <v>1283</v>
      </c>
      <c r="D62" s="65">
        <v>2045</v>
      </c>
      <c r="E62" s="65">
        <v>772</v>
      </c>
      <c r="F62" s="65">
        <v>1909.8309999999999</v>
      </c>
      <c r="G62" s="65">
        <v>3451</v>
      </c>
      <c r="H62" s="65">
        <v>12302</v>
      </c>
      <c r="I62" s="65">
        <v>10108</v>
      </c>
      <c r="J62" s="65">
        <v>26965.65</v>
      </c>
      <c r="K62" s="65">
        <v>19476.149999999998</v>
      </c>
      <c r="L62" s="65">
        <v>81391.7</v>
      </c>
      <c r="M62" s="65">
        <v>37293.550000000003</v>
      </c>
      <c r="N62" s="65">
        <v>52084.78</v>
      </c>
      <c r="O62" s="67">
        <f t="shared" si="1"/>
        <v>249082.66099999999</v>
      </c>
      <c r="Q62" s="60"/>
    </row>
    <row r="63" spans="2:17">
      <c r="B63" s="64" t="s">
        <v>49</v>
      </c>
      <c r="C63" s="65">
        <v>48526.061999999998</v>
      </c>
      <c r="D63" s="65">
        <v>8005</v>
      </c>
      <c r="E63" s="65">
        <v>53370.51</v>
      </c>
      <c r="F63" s="65">
        <v>4942</v>
      </c>
      <c r="G63" s="65">
        <v>5722</v>
      </c>
      <c r="H63" s="65">
        <v>16475</v>
      </c>
      <c r="I63" s="65">
        <v>5627</v>
      </c>
      <c r="J63" s="65">
        <v>2989</v>
      </c>
      <c r="K63" s="65">
        <v>8997.7999999999993</v>
      </c>
      <c r="L63" s="65">
        <v>4657.7000000000007</v>
      </c>
      <c r="M63" s="65">
        <v>290467.29099999997</v>
      </c>
      <c r="N63" s="65">
        <v>11474</v>
      </c>
      <c r="O63" s="67">
        <f t="shared" si="1"/>
        <v>461253.36299999995</v>
      </c>
      <c r="Q63" s="60"/>
    </row>
    <row r="64" spans="2:17">
      <c r="B64" s="68" t="s">
        <v>200</v>
      </c>
      <c r="C64" s="69">
        <f t="shared" ref="C64:O64" si="2">SUM(C6:C63)</f>
        <v>1370028.3680000002</v>
      </c>
      <c r="D64" s="69">
        <f t="shared" si="2"/>
        <v>1430492.3871599999</v>
      </c>
      <c r="E64" s="69">
        <f t="shared" si="2"/>
        <v>1629164.7980000002</v>
      </c>
      <c r="F64" s="69">
        <f t="shared" si="2"/>
        <v>1608120.0139999997</v>
      </c>
      <c r="G64" s="69">
        <f t="shared" si="2"/>
        <v>1807126.8176</v>
      </c>
      <c r="H64" s="69">
        <f t="shared" si="2"/>
        <v>1587379.16</v>
      </c>
      <c r="I64" s="69">
        <f t="shared" si="2"/>
        <v>3446608.1740000001</v>
      </c>
      <c r="J64" s="69">
        <f t="shared" si="2"/>
        <v>2541730.0939999991</v>
      </c>
      <c r="K64" s="69">
        <f t="shared" si="2"/>
        <v>2833598.6840000004</v>
      </c>
      <c r="L64" s="69">
        <f t="shared" si="2"/>
        <v>2151855.3960000002</v>
      </c>
      <c r="M64" s="69">
        <f t="shared" si="2"/>
        <v>2663397.7359999996</v>
      </c>
      <c r="N64" s="69">
        <f t="shared" si="2"/>
        <v>2213143.9399999995</v>
      </c>
      <c r="O64" s="69">
        <f t="shared" si="2"/>
        <v>25282645.568760008</v>
      </c>
      <c r="Q64" s="60"/>
    </row>
    <row r="65" spans="2:17" ht="14.25" customHeight="1">
      <c r="B65" s="228" t="s">
        <v>202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Q65" s="60"/>
    </row>
    <row r="66" spans="2:17"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Q66" s="60"/>
    </row>
    <row r="67" spans="2:17"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Q67" s="60"/>
    </row>
    <row r="68" spans="2:17">
      <c r="B68" s="59" t="s">
        <v>201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</row>
    <row r="70" spans="2:17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</row>
    <row r="71" spans="2:17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  <row r="72" spans="2:17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</row>
    <row r="73" spans="2:17"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2:17"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</row>
  </sheetData>
  <mergeCells count="3">
    <mergeCell ref="B65:O67"/>
    <mergeCell ref="B2:O2"/>
    <mergeCell ref="B3:O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4"/>
  <sheetViews>
    <sheetView topLeftCell="A4" zoomScale="70" zoomScaleNormal="70" workbookViewId="0">
      <selection activeCell="N7" sqref="N7"/>
    </sheetView>
  </sheetViews>
  <sheetFormatPr baseColWidth="10" defaultColWidth="11.42578125" defaultRowHeight="15"/>
  <cols>
    <col min="1" max="1" width="5.28515625" style="147" bestFit="1" customWidth="1"/>
    <col min="2" max="2" width="23.42578125" style="149" customWidth="1"/>
    <col min="3" max="3" width="12" style="150" bestFit="1" customWidth="1"/>
    <col min="4" max="4" width="10.5703125" style="148" customWidth="1"/>
    <col min="5" max="5" width="11.42578125" style="151"/>
    <col min="6" max="13" width="11.42578125" style="148"/>
    <col min="14" max="14" width="11.42578125" style="148" customWidth="1"/>
    <col min="15" max="15" width="5.28515625" style="147" bestFit="1" customWidth="1"/>
    <col min="16" max="16384" width="11.42578125" style="148"/>
  </cols>
  <sheetData>
    <row r="2" spans="1:10" ht="23.25">
      <c r="B2" s="230" t="s">
        <v>342</v>
      </c>
      <c r="C2" s="230"/>
      <c r="D2" s="230"/>
      <c r="E2" s="230"/>
      <c r="F2" s="230"/>
      <c r="G2" s="230"/>
      <c r="H2" s="230"/>
      <c r="I2" s="230"/>
      <c r="J2" s="230"/>
    </row>
    <row r="3" spans="1:10" ht="23.25">
      <c r="I3" s="152"/>
    </row>
    <row r="4" spans="1:10">
      <c r="A4" s="153" t="s">
        <v>343</v>
      </c>
      <c r="B4" s="153" t="s">
        <v>216</v>
      </c>
      <c r="C4" s="154" t="s">
        <v>2</v>
      </c>
    </row>
    <row r="5" spans="1:10">
      <c r="A5" s="148">
        <v>58</v>
      </c>
      <c r="B5" s="139" t="s">
        <v>49</v>
      </c>
      <c r="C5" s="155">
        <v>82486.5</v>
      </c>
      <c r="D5" s="156">
        <f t="shared" ref="D5:D36" si="0">C5/$C$63</f>
        <v>3.7228949295554851E-3</v>
      </c>
    </row>
    <row r="6" spans="1:10">
      <c r="A6" s="148">
        <v>57</v>
      </c>
      <c r="B6" s="139" t="s">
        <v>50</v>
      </c>
      <c r="C6" s="155">
        <v>249082.66099999999</v>
      </c>
      <c r="D6" s="156">
        <f t="shared" si="0"/>
        <v>1.1241943538361885E-2</v>
      </c>
    </row>
    <row r="7" spans="1:10">
      <c r="A7" s="148">
        <v>56</v>
      </c>
      <c r="B7" s="139" t="s">
        <v>58</v>
      </c>
      <c r="C7" s="155">
        <v>734</v>
      </c>
      <c r="D7" s="156">
        <f t="shared" si="0"/>
        <v>3.3127904303052332E-5</v>
      </c>
    </row>
    <row r="8" spans="1:10">
      <c r="A8" s="148">
        <v>55</v>
      </c>
      <c r="B8" s="139" t="s">
        <v>54</v>
      </c>
      <c r="C8" s="155">
        <v>33146.6</v>
      </c>
      <c r="D8" s="156">
        <f t="shared" si="0"/>
        <v>1.4960182462827715E-3</v>
      </c>
    </row>
    <row r="9" spans="1:10">
      <c r="A9" s="148">
        <v>54</v>
      </c>
      <c r="B9" s="139" t="s">
        <v>56</v>
      </c>
      <c r="C9" s="155">
        <v>130094</v>
      </c>
      <c r="D9" s="156">
        <f t="shared" si="0"/>
        <v>5.8715825373314573E-3</v>
      </c>
    </row>
    <row r="10" spans="1:10">
      <c r="A10" s="148">
        <v>53</v>
      </c>
      <c r="B10" s="139" t="s">
        <v>27</v>
      </c>
      <c r="C10" s="155">
        <v>15000</v>
      </c>
      <c r="D10" s="156">
        <f t="shared" si="0"/>
        <v>6.7700076913594675E-4</v>
      </c>
    </row>
    <row r="11" spans="1:10">
      <c r="A11" s="148">
        <v>52</v>
      </c>
      <c r="B11" s="139" t="s">
        <v>34</v>
      </c>
      <c r="C11" s="155">
        <v>28470</v>
      </c>
      <c r="D11" s="156">
        <f t="shared" si="0"/>
        <v>1.2849474598200269E-3</v>
      </c>
    </row>
    <row r="12" spans="1:10">
      <c r="A12" s="148">
        <v>51</v>
      </c>
      <c r="B12" s="139" t="s">
        <v>36</v>
      </c>
      <c r="C12" s="155">
        <v>73015.565000000002</v>
      </c>
      <c r="D12" s="156">
        <f t="shared" si="0"/>
        <v>3.2954395775930479E-3</v>
      </c>
    </row>
    <row r="13" spans="1:10">
      <c r="A13" s="148">
        <v>50</v>
      </c>
      <c r="B13" s="139" t="s">
        <v>62</v>
      </c>
      <c r="C13" s="155">
        <v>55</v>
      </c>
      <c r="D13" s="156">
        <f t="shared" si="0"/>
        <v>2.4823361534984714E-6</v>
      </c>
    </row>
    <row r="14" spans="1:10">
      <c r="A14" s="148">
        <v>49</v>
      </c>
      <c r="B14" s="139" t="s">
        <v>21</v>
      </c>
      <c r="C14" s="155">
        <v>676906.95000000007</v>
      </c>
      <c r="D14" s="156">
        <f t="shared" si="0"/>
        <v>3.0551101718897862E-2</v>
      </c>
    </row>
    <row r="15" spans="1:10">
      <c r="A15" s="148">
        <v>48</v>
      </c>
      <c r="B15" s="139" t="s">
        <v>20</v>
      </c>
      <c r="C15" s="155">
        <v>183172.05000000002</v>
      </c>
      <c r="D15" s="156">
        <f t="shared" si="0"/>
        <v>8.2671745822805402E-3</v>
      </c>
    </row>
    <row r="16" spans="1:10">
      <c r="A16" s="148">
        <v>47</v>
      </c>
      <c r="B16" s="139" t="s">
        <v>37</v>
      </c>
      <c r="C16" s="155">
        <v>114197</v>
      </c>
      <c r="D16" s="156">
        <f t="shared" si="0"/>
        <v>5.1540971222011813E-3</v>
      </c>
    </row>
    <row r="17" spans="1:4">
      <c r="A17" s="148">
        <v>46</v>
      </c>
      <c r="B17" s="139" t="s">
        <v>33</v>
      </c>
      <c r="C17" s="155">
        <v>128558.395</v>
      </c>
      <c r="D17" s="156">
        <f t="shared" si="0"/>
        <v>5.8022754862588569E-3</v>
      </c>
    </row>
    <row r="18" spans="1:4">
      <c r="A18" s="148">
        <v>45</v>
      </c>
      <c r="B18" s="139" t="s">
        <v>57</v>
      </c>
      <c r="C18" s="155">
        <v>914.17</v>
      </c>
      <c r="D18" s="156">
        <f t="shared" si="0"/>
        <v>4.1259586208067229E-5</v>
      </c>
    </row>
    <row r="19" spans="1:4">
      <c r="A19" s="148">
        <v>44</v>
      </c>
      <c r="B19" s="139" t="s">
        <v>19</v>
      </c>
      <c r="C19" s="155">
        <v>490468.27100000001</v>
      </c>
      <c r="D19" s="156">
        <f t="shared" si="0"/>
        <v>2.21364931135852E-2</v>
      </c>
    </row>
    <row r="20" spans="1:4">
      <c r="A20" s="148">
        <v>43</v>
      </c>
      <c r="B20" s="139" t="s">
        <v>53</v>
      </c>
      <c r="C20" s="155">
        <v>9223.7210000000014</v>
      </c>
      <c r="D20" s="156">
        <f t="shared" si="0"/>
        <v>4.1629774741969237E-4</v>
      </c>
    </row>
    <row r="21" spans="1:4">
      <c r="A21" s="148">
        <v>42</v>
      </c>
      <c r="B21" s="139" t="s">
        <v>45</v>
      </c>
      <c r="C21" s="155">
        <v>31791</v>
      </c>
      <c r="D21" s="156">
        <f t="shared" si="0"/>
        <v>1.4348354301067256E-3</v>
      </c>
    </row>
    <row r="22" spans="1:4">
      <c r="A22" s="148">
        <v>41</v>
      </c>
      <c r="B22" s="139" t="s">
        <v>48</v>
      </c>
      <c r="C22" s="155">
        <v>33777</v>
      </c>
      <c r="D22" s="156">
        <f t="shared" si="0"/>
        <v>1.524470331940325E-3</v>
      </c>
    </row>
    <row r="23" spans="1:4">
      <c r="A23" s="148">
        <v>40</v>
      </c>
      <c r="B23" s="139" t="s">
        <v>63</v>
      </c>
      <c r="C23" s="155">
        <v>3921</v>
      </c>
      <c r="D23" s="156">
        <f t="shared" si="0"/>
        <v>1.7696800105213649E-4</v>
      </c>
    </row>
    <row r="24" spans="1:4">
      <c r="A24" s="148">
        <v>39</v>
      </c>
      <c r="B24" s="139" t="s">
        <v>55</v>
      </c>
      <c r="C24" s="155">
        <v>290905.82200000004</v>
      </c>
      <c r="D24" s="156">
        <f t="shared" si="0"/>
        <v>1.3129564349341658E-2</v>
      </c>
    </row>
    <row r="25" spans="1:4">
      <c r="A25" s="148">
        <v>38</v>
      </c>
      <c r="B25" s="139" t="s">
        <v>66</v>
      </c>
      <c r="C25" s="155">
        <v>178872.95699999999</v>
      </c>
      <c r="D25" s="156">
        <f t="shared" si="0"/>
        <v>8.0731419644414094E-3</v>
      </c>
    </row>
    <row r="26" spans="1:4">
      <c r="A26" s="148">
        <v>37</v>
      </c>
      <c r="B26" s="139" t="s">
        <v>44</v>
      </c>
      <c r="C26" s="155">
        <v>8532.5</v>
      </c>
      <c r="D26" s="156">
        <f t="shared" si="0"/>
        <v>3.8510060417683105E-4</v>
      </c>
    </row>
    <row r="27" spans="1:4">
      <c r="A27" s="148">
        <v>36</v>
      </c>
      <c r="B27" s="139" t="s">
        <v>41</v>
      </c>
      <c r="C27" s="155">
        <v>79509.439999999988</v>
      </c>
      <c r="D27" s="156">
        <f t="shared" si="0"/>
        <v>3.5885301355712269E-3</v>
      </c>
    </row>
    <row r="28" spans="1:4">
      <c r="A28" s="148">
        <v>35</v>
      </c>
      <c r="B28" s="139" t="s">
        <v>42</v>
      </c>
      <c r="C28" s="155">
        <v>92527</v>
      </c>
      <c r="D28" s="156">
        <f t="shared" si="0"/>
        <v>4.1760566777227833E-3</v>
      </c>
    </row>
    <row r="29" spans="1:4">
      <c r="A29" s="148">
        <v>34</v>
      </c>
      <c r="B29" s="139" t="s">
        <v>35</v>
      </c>
      <c r="C29" s="155">
        <v>48441.5</v>
      </c>
      <c r="D29" s="156">
        <f t="shared" si="0"/>
        <v>2.186328850539931E-3</v>
      </c>
    </row>
    <row r="30" spans="1:4">
      <c r="A30" s="148">
        <v>33</v>
      </c>
      <c r="B30" s="139" t="s">
        <v>28</v>
      </c>
      <c r="C30" s="155">
        <v>4847.1000000000004</v>
      </c>
      <c r="D30" s="156">
        <f t="shared" si="0"/>
        <v>2.1876602853858985E-4</v>
      </c>
    </row>
    <row r="31" spans="1:4">
      <c r="A31" s="148">
        <v>32</v>
      </c>
      <c r="B31" s="139" t="s">
        <v>30</v>
      </c>
      <c r="C31" s="155">
        <v>2203</v>
      </c>
      <c r="D31" s="156">
        <f t="shared" si="0"/>
        <v>9.9428846293766047E-5</v>
      </c>
    </row>
    <row r="32" spans="1:4">
      <c r="A32" s="148">
        <v>31</v>
      </c>
      <c r="B32" s="139" t="s">
        <v>31</v>
      </c>
      <c r="C32" s="155">
        <v>1119</v>
      </c>
      <c r="D32" s="156">
        <f t="shared" si="0"/>
        <v>5.0504257377541632E-5</v>
      </c>
    </row>
    <row r="33" spans="1:4">
      <c r="A33" s="148">
        <v>30</v>
      </c>
      <c r="B33" s="139" t="s">
        <v>29</v>
      </c>
      <c r="C33" s="155">
        <v>45337.983999999982</v>
      </c>
      <c r="D33" s="156">
        <f t="shared" si="0"/>
        <v>2.046256669271549E-3</v>
      </c>
    </row>
    <row r="34" spans="1:4">
      <c r="A34" s="148">
        <v>29</v>
      </c>
      <c r="B34" s="139" t="s">
        <v>51</v>
      </c>
      <c r="C34" s="155">
        <v>108804.5</v>
      </c>
      <c r="D34" s="156">
        <f t="shared" si="0"/>
        <v>4.9107153456968084E-3</v>
      </c>
    </row>
    <row r="35" spans="1:4">
      <c r="A35" s="148">
        <v>28</v>
      </c>
      <c r="B35" s="139" t="s">
        <v>39</v>
      </c>
      <c r="C35" s="155">
        <v>389590.44799999997</v>
      </c>
      <c r="D35" s="156">
        <f t="shared" si="0"/>
        <v>1.7583535529601204E-2</v>
      </c>
    </row>
    <row r="36" spans="1:4">
      <c r="A36" s="148">
        <v>27</v>
      </c>
      <c r="B36" s="139" t="s">
        <v>59</v>
      </c>
      <c r="C36" s="155">
        <v>80.5</v>
      </c>
      <c r="D36" s="156">
        <f t="shared" si="0"/>
        <v>3.633237461029581E-6</v>
      </c>
    </row>
    <row r="37" spans="1:4">
      <c r="A37" s="148">
        <v>26</v>
      </c>
      <c r="B37" s="139" t="s">
        <v>65</v>
      </c>
      <c r="C37" s="155">
        <v>70</v>
      </c>
      <c r="D37" s="156">
        <f t="shared" ref="D37:D62" si="1">C37/$C$63</f>
        <v>3.1593369226344182E-6</v>
      </c>
    </row>
    <row r="38" spans="1:4">
      <c r="A38" s="148">
        <v>25</v>
      </c>
      <c r="B38" s="139" t="s">
        <v>18</v>
      </c>
      <c r="C38" s="155">
        <v>2089753.0349999999</v>
      </c>
      <c r="D38" s="156">
        <f t="shared" si="1"/>
        <v>9.4317627466611945E-2</v>
      </c>
    </row>
    <row r="39" spans="1:4">
      <c r="A39" s="148">
        <v>24</v>
      </c>
      <c r="B39" s="139" t="s">
        <v>24</v>
      </c>
      <c r="C39" s="155">
        <v>77972.899999999994</v>
      </c>
      <c r="D39" s="156">
        <f t="shared" si="1"/>
        <v>3.5191808847840175E-3</v>
      </c>
    </row>
    <row r="40" spans="1:4">
      <c r="A40" s="148">
        <v>23</v>
      </c>
      <c r="B40" s="139" t="s">
        <v>17</v>
      </c>
      <c r="C40" s="155">
        <v>2211441.5430000001</v>
      </c>
      <c r="D40" s="156">
        <f t="shared" si="1"/>
        <v>9.9809841700678997E-2</v>
      </c>
    </row>
    <row r="41" spans="1:4">
      <c r="A41" s="148">
        <v>22</v>
      </c>
      <c r="B41" s="139" t="s">
        <v>23</v>
      </c>
      <c r="C41" s="155">
        <v>5328409.5548</v>
      </c>
      <c r="D41" s="156">
        <f t="shared" si="1"/>
        <v>0.24048915779139518</v>
      </c>
    </row>
    <row r="42" spans="1:4">
      <c r="A42" s="148">
        <v>21</v>
      </c>
      <c r="B42" s="139" t="s">
        <v>16</v>
      </c>
      <c r="C42" s="155">
        <v>372463.75599999999</v>
      </c>
      <c r="D42" s="156">
        <f t="shared" si="1"/>
        <v>1.6810549952484242E-2</v>
      </c>
    </row>
    <row r="43" spans="1:4">
      <c r="A43" s="148">
        <v>20</v>
      </c>
      <c r="B43" s="139" t="s">
        <v>26</v>
      </c>
      <c r="C43" s="155">
        <v>39100</v>
      </c>
      <c r="D43" s="156">
        <f t="shared" si="1"/>
        <v>1.764715338214368E-3</v>
      </c>
    </row>
    <row r="44" spans="1:4">
      <c r="A44" s="148">
        <v>19</v>
      </c>
      <c r="B44" s="139" t="s">
        <v>15</v>
      </c>
      <c r="C44" s="155">
        <v>1064909.4009999998</v>
      </c>
      <c r="D44" s="156">
        <f t="shared" si="1"/>
        <v>4.8062965569140019E-2</v>
      </c>
    </row>
    <row r="45" spans="1:4">
      <c r="A45" s="148">
        <v>18</v>
      </c>
      <c r="B45" s="139" t="s">
        <v>14</v>
      </c>
      <c r="C45" s="155">
        <v>208004.75457999998</v>
      </c>
      <c r="D45" s="156">
        <f t="shared" si="1"/>
        <v>9.3879585889729226E-3</v>
      </c>
    </row>
    <row r="46" spans="1:4">
      <c r="A46" s="148">
        <v>17</v>
      </c>
      <c r="B46" s="139" t="s">
        <v>64</v>
      </c>
      <c r="C46" s="155">
        <v>19240</v>
      </c>
      <c r="D46" s="156">
        <f t="shared" si="1"/>
        <v>8.6836631987837441E-4</v>
      </c>
    </row>
    <row r="47" spans="1:4">
      <c r="A47" s="148">
        <v>16</v>
      </c>
      <c r="B47" s="139" t="s">
        <v>13</v>
      </c>
      <c r="C47" s="155">
        <v>2334575.6868000003</v>
      </c>
      <c r="D47" s="156">
        <f t="shared" si="1"/>
        <v>0.10536730237131209</v>
      </c>
    </row>
    <row r="48" spans="1:4">
      <c r="A48" s="148">
        <v>15</v>
      </c>
      <c r="B48" s="139" t="s">
        <v>60</v>
      </c>
      <c r="C48" s="155">
        <v>25.09</v>
      </c>
      <c r="D48" s="156">
        <f t="shared" si="1"/>
        <v>1.1323966198413937E-6</v>
      </c>
    </row>
    <row r="49" spans="1:15">
      <c r="A49" s="148">
        <v>14</v>
      </c>
      <c r="B49" s="139" t="s">
        <v>47</v>
      </c>
      <c r="C49" s="155">
        <v>3564.8000000000006</v>
      </c>
      <c r="D49" s="156">
        <f t="shared" si="1"/>
        <v>1.6089148945438824E-4</v>
      </c>
    </row>
    <row r="50" spans="1:15">
      <c r="A50" s="148">
        <v>13</v>
      </c>
      <c r="B50" s="139" t="s">
        <v>203</v>
      </c>
      <c r="C50" s="155">
        <v>24401.279999999999</v>
      </c>
      <c r="D50" s="156">
        <f t="shared" si="1"/>
        <v>1.1013123551934397E-3</v>
      </c>
    </row>
    <row r="51" spans="1:15">
      <c r="A51" s="148">
        <v>12</v>
      </c>
      <c r="B51" s="139" t="s">
        <v>46</v>
      </c>
      <c r="C51" s="155">
        <v>231315.09099999999</v>
      </c>
      <c r="D51" s="156">
        <f t="shared" si="1"/>
        <v>1.0440032967983435E-2</v>
      </c>
    </row>
    <row r="52" spans="1:15">
      <c r="A52" s="148">
        <v>11</v>
      </c>
      <c r="B52" s="139" t="s">
        <v>61</v>
      </c>
      <c r="C52" s="155">
        <v>179.5</v>
      </c>
      <c r="D52" s="156">
        <f t="shared" si="1"/>
        <v>8.1014425373268307E-6</v>
      </c>
    </row>
    <row r="53" spans="1:15">
      <c r="A53" s="148">
        <v>10</v>
      </c>
      <c r="B53" s="139" t="s">
        <v>25</v>
      </c>
      <c r="C53" s="155">
        <v>308157.72599999997</v>
      </c>
      <c r="D53" s="156">
        <f t="shared" si="1"/>
        <v>1.3908201167812289E-2</v>
      </c>
    </row>
    <row r="54" spans="1:15">
      <c r="A54" s="148">
        <v>9</v>
      </c>
      <c r="B54" s="139" t="s">
        <v>12</v>
      </c>
      <c r="C54" s="155">
        <v>0</v>
      </c>
      <c r="D54" s="156">
        <f t="shared" si="1"/>
        <v>0</v>
      </c>
    </row>
    <row r="55" spans="1:15">
      <c r="A55" s="148">
        <v>8</v>
      </c>
      <c r="B55" s="139" t="s">
        <v>40</v>
      </c>
      <c r="C55" s="155">
        <v>276237.58299999998</v>
      </c>
      <c r="D55" s="156">
        <f t="shared" si="1"/>
        <v>1.2467537077016996E-2</v>
      </c>
    </row>
    <row r="56" spans="1:15">
      <c r="A56" s="148">
        <v>7</v>
      </c>
      <c r="B56" s="139" t="s">
        <v>43</v>
      </c>
      <c r="C56" s="155">
        <v>315745</v>
      </c>
      <c r="D56" s="156">
        <f t="shared" si="1"/>
        <v>1.4250640523388635E-2</v>
      </c>
    </row>
    <row r="57" spans="1:15">
      <c r="A57" s="148">
        <v>6</v>
      </c>
      <c r="B57" s="139" t="s">
        <v>11</v>
      </c>
      <c r="C57" s="155">
        <v>128619.408</v>
      </c>
      <c r="D57" s="156">
        <f t="shared" si="1"/>
        <v>5.8050292094540094E-3</v>
      </c>
    </row>
    <row r="58" spans="1:15">
      <c r="A58" s="148">
        <v>5</v>
      </c>
      <c r="B58" s="139" t="s">
        <v>10</v>
      </c>
      <c r="C58" s="155">
        <v>1745538.64858</v>
      </c>
      <c r="D58" s="156">
        <f t="shared" si="1"/>
        <v>7.8782067176345408E-2</v>
      </c>
      <c r="F58" s="142" t="s">
        <v>344</v>
      </c>
      <c r="G58" s="157"/>
      <c r="H58" s="157"/>
      <c r="I58" s="157"/>
      <c r="J58" s="157"/>
      <c r="K58" s="157"/>
      <c r="L58" s="157"/>
      <c r="M58" s="157"/>
      <c r="N58" s="157"/>
      <c r="O58" s="158"/>
    </row>
    <row r="59" spans="1:15">
      <c r="A59" s="148">
        <v>4</v>
      </c>
      <c r="B59" s="139" t="s">
        <v>38</v>
      </c>
      <c r="C59" s="155">
        <v>214810</v>
      </c>
      <c r="D59" s="156">
        <f t="shared" si="1"/>
        <v>9.6951023478728492E-3</v>
      </c>
    </row>
    <row r="60" spans="1:15">
      <c r="A60" s="148">
        <v>3</v>
      </c>
      <c r="B60" s="139" t="s">
        <v>52</v>
      </c>
      <c r="C60" s="155">
        <v>19630</v>
      </c>
      <c r="D60" s="156">
        <f t="shared" si="1"/>
        <v>8.8596833987590899E-4</v>
      </c>
    </row>
    <row r="61" spans="1:15">
      <c r="A61" s="148">
        <v>2</v>
      </c>
      <c r="B61" s="139" t="s">
        <v>9</v>
      </c>
      <c r="C61" s="155">
        <v>674383.22799999989</v>
      </c>
      <c r="D61" s="156">
        <f t="shared" si="1"/>
        <v>3.04371976032255E-2</v>
      </c>
    </row>
    <row r="62" spans="1:15">
      <c r="A62" s="148">
        <v>1</v>
      </c>
      <c r="B62" s="139" t="s">
        <v>8</v>
      </c>
      <c r="C62" s="155">
        <v>932214.32499999995</v>
      </c>
      <c r="D62" s="156">
        <f t="shared" si="1"/>
        <v>4.2073987668303163E-2</v>
      </c>
    </row>
    <row r="63" spans="1:15">
      <c r="C63" s="150">
        <f>SUM(C5:C62)</f>
        <v>22156547.944759998</v>
      </c>
      <c r="D63" s="156">
        <f>SUM(D5:D62)</f>
        <v>1</v>
      </c>
    </row>
    <row r="104" spans="3:3">
      <c r="C104" s="159">
        <f>SUM(C5:C62)</f>
        <v>22156547.944759998</v>
      </c>
    </row>
  </sheetData>
  <mergeCells count="1">
    <mergeCell ref="B2:J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opLeftCell="A16" zoomScale="85" zoomScaleNormal="85" workbookViewId="0">
      <selection activeCell="R20" sqref="R20"/>
    </sheetView>
  </sheetViews>
  <sheetFormatPr baseColWidth="10" defaultColWidth="11.42578125" defaultRowHeight="15"/>
  <cols>
    <col min="1" max="1" width="11.42578125" style="146"/>
    <col min="2" max="2" width="11.42578125" style="139"/>
    <col min="3" max="3" width="11.42578125" style="143"/>
    <col min="4" max="16384" width="11.42578125" style="139"/>
  </cols>
  <sheetData>
    <row r="2" spans="2:11" ht="15.75">
      <c r="B2" s="231" t="s">
        <v>341</v>
      </c>
      <c r="C2" s="231"/>
      <c r="D2" s="231"/>
      <c r="E2" s="231"/>
      <c r="F2" s="231"/>
      <c r="G2" s="231"/>
      <c r="H2" s="231"/>
      <c r="I2" s="231"/>
      <c r="J2" s="231"/>
      <c r="K2" s="231"/>
    </row>
    <row r="13" spans="2:11">
      <c r="C13" s="140">
        <v>2020</v>
      </c>
      <c r="D13" s="140">
        <v>2021</v>
      </c>
      <c r="E13" s="140">
        <v>2022</v>
      </c>
      <c r="F13" s="141">
        <v>2023</v>
      </c>
      <c r="G13" s="141">
        <v>2024</v>
      </c>
    </row>
    <row r="14" spans="2:11">
      <c r="B14" s="142" t="s">
        <v>215</v>
      </c>
      <c r="C14" s="143">
        <v>2328060.2919999994</v>
      </c>
      <c r="D14" s="144">
        <v>2247825.5329999994</v>
      </c>
      <c r="E14" s="144">
        <v>2370491.2566211196</v>
      </c>
      <c r="F14" s="144">
        <v>1692061.6640000003</v>
      </c>
      <c r="G14" s="144">
        <v>1184908.1780000001</v>
      </c>
    </row>
    <row r="15" spans="2:11">
      <c r="B15" s="142" t="s">
        <v>214</v>
      </c>
      <c r="C15" s="143">
        <v>1963189.6639999999</v>
      </c>
      <c r="D15" s="144">
        <v>1701433.693</v>
      </c>
      <c r="E15" s="144">
        <v>2092158.68610112</v>
      </c>
      <c r="F15" s="144">
        <v>1600047.8460000004</v>
      </c>
      <c r="G15" s="144">
        <v>1191974.7471600003</v>
      </c>
    </row>
    <row r="16" spans="2:11">
      <c r="B16" s="142" t="s">
        <v>213</v>
      </c>
      <c r="C16" s="143">
        <v>2358967.0459999996</v>
      </c>
      <c r="D16" s="144">
        <v>2107683.807</v>
      </c>
      <c r="E16" s="144">
        <v>2028652.4709858</v>
      </c>
      <c r="F16" s="144">
        <v>2049015.6459999997</v>
      </c>
      <c r="G16" s="144">
        <v>1319930.9400000002</v>
      </c>
    </row>
    <row r="17" spans="2:7">
      <c r="B17" s="142" t="s">
        <v>212</v>
      </c>
      <c r="C17" s="143">
        <v>1538851.5899999999</v>
      </c>
      <c r="D17" s="144">
        <v>1716196.9979999999</v>
      </c>
      <c r="E17" s="144">
        <v>2397145.6086466</v>
      </c>
      <c r="F17" s="144">
        <v>1823159.1140000003</v>
      </c>
      <c r="G17" s="144">
        <v>1422902.3619999997</v>
      </c>
    </row>
    <row r="18" spans="2:7">
      <c r="B18" s="142" t="s">
        <v>211</v>
      </c>
      <c r="C18" s="143">
        <v>1829402.156</v>
      </c>
      <c r="D18" s="144">
        <v>1844228.0120000001</v>
      </c>
      <c r="E18" s="144">
        <v>1981290.6451457997</v>
      </c>
      <c r="F18" s="144">
        <v>2293966.3080000002</v>
      </c>
      <c r="G18" s="144">
        <v>1544615.4595999999</v>
      </c>
    </row>
    <row r="19" spans="2:7">
      <c r="B19" s="142" t="s">
        <v>210</v>
      </c>
      <c r="C19" s="143">
        <v>1434601.656</v>
      </c>
      <c r="D19" s="144">
        <v>1977190.0840000003</v>
      </c>
      <c r="E19" s="144">
        <v>2380725.2204433996</v>
      </c>
      <c r="F19" s="144">
        <v>1297120.5220000001</v>
      </c>
      <c r="G19" s="144">
        <v>1386255.54</v>
      </c>
    </row>
    <row r="20" spans="2:7">
      <c r="B20" s="142" t="s">
        <v>209</v>
      </c>
      <c r="C20" s="143">
        <v>1884477.1939999999</v>
      </c>
      <c r="D20" s="144">
        <v>1691526.5180000002</v>
      </c>
      <c r="E20" s="144">
        <v>1938202.4329940802</v>
      </c>
      <c r="F20" s="144">
        <v>1851384.2740000002</v>
      </c>
      <c r="G20" s="144">
        <v>3420191.2940000007</v>
      </c>
    </row>
    <row r="21" spans="2:7">
      <c r="B21" s="142" t="s">
        <v>208</v>
      </c>
      <c r="C21" s="143">
        <v>1722017.534</v>
      </c>
      <c r="D21" s="144">
        <v>1842705.9750000003</v>
      </c>
      <c r="E21" s="144">
        <v>2125412.4268581597</v>
      </c>
      <c r="F21" s="144">
        <v>1952364.108</v>
      </c>
      <c r="G21" s="144">
        <v>2186947.182</v>
      </c>
    </row>
    <row r="22" spans="2:7">
      <c r="B22" s="142" t="s">
        <v>207</v>
      </c>
      <c r="C22" s="143">
        <v>1566051.1500000004</v>
      </c>
      <c r="D22" s="144">
        <v>1714609.7199999997</v>
      </c>
      <c r="E22" s="144">
        <v>1910237.3916869997</v>
      </c>
      <c r="F22" s="144">
        <v>1598637.8119999999</v>
      </c>
      <c r="G22" s="144">
        <v>2559209.7920000004</v>
      </c>
    </row>
    <row r="23" spans="2:7">
      <c r="B23" s="142" t="s">
        <v>206</v>
      </c>
      <c r="C23" s="143">
        <v>1628348.7579999999</v>
      </c>
      <c r="D23" s="144">
        <v>1853994.5789999999</v>
      </c>
      <c r="E23" s="144">
        <v>2205362.6087533999</v>
      </c>
      <c r="F23" s="144">
        <v>2169006.6380000003</v>
      </c>
      <c r="G23" s="144">
        <v>2016618.4299999997</v>
      </c>
    </row>
    <row r="24" spans="2:7">
      <c r="B24" s="142" t="s">
        <v>205</v>
      </c>
      <c r="C24" s="143">
        <v>1715792.142</v>
      </c>
      <c r="D24" s="144">
        <v>2015187.8779999998</v>
      </c>
      <c r="E24" s="144">
        <v>1899968.3364797598</v>
      </c>
      <c r="F24" s="144">
        <v>1325831.3779999998</v>
      </c>
      <c r="G24" s="144">
        <v>1920085.7719999999</v>
      </c>
    </row>
    <row r="25" spans="2:7">
      <c r="B25" s="142" t="s">
        <v>204</v>
      </c>
      <c r="C25" s="143">
        <v>1714455.2420000001</v>
      </c>
      <c r="D25" s="144">
        <v>2010072.8559999999</v>
      </c>
      <c r="E25" s="144">
        <v>2305091.8570870003</v>
      </c>
      <c r="F25" s="144">
        <v>1669502.96</v>
      </c>
      <c r="G25" s="144">
        <v>2002908.2479999997</v>
      </c>
    </row>
    <row r="26" spans="2:7">
      <c r="B26" s="142" t="s">
        <v>2</v>
      </c>
      <c r="C26" s="145">
        <v>21684214.423999995</v>
      </c>
      <c r="D26" s="145">
        <v>22722656</v>
      </c>
      <c r="E26" s="145">
        <v>25634738.941803239</v>
      </c>
      <c r="F26" s="145">
        <v>21322098.270000007</v>
      </c>
      <c r="G26" s="145">
        <v>22156547.944760006</v>
      </c>
    </row>
  </sheetData>
  <mergeCells count="1">
    <mergeCell ref="B2:K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zoomScaleNormal="100" workbookViewId="0">
      <selection activeCell="C61" sqref="C61"/>
    </sheetView>
  </sheetViews>
  <sheetFormatPr baseColWidth="10" defaultColWidth="11.42578125" defaultRowHeight="12.75"/>
  <cols>
    <col min="1" max="1" width="4.42578125" style="49" customWidth="1"/>
    <col min="2" max="2" width="26.42578125" style="49" customWidth="1"/>
    <col min="3" max="14" width="11.42578125" style="58" bestFit="1" customWidth="1"/>
    <col min="15" max="15" width="12.7109375" style="58" bestFit="1" customWidth="1"/>
    <col min="16" max="16" width="9.140625" style="49" bestFit="1" customWidth="1"/>
    <col min="17" max="17" width="2.140625" style="49" bestFit="1" customWidth="1"/>
    <col min="18" max="18" width="11.42578125" style="49"/>
    <col min="19" max="19" width="16.140625" style="70" bestFit="1" customWidth="1"/>
    <col min="20" max="30" width="7.42578125" style="58" bestFit="1" customWidth="1"/>
    <col min="31" max="31" width="12.42578125" style="58" bestFit="1" customWidth="1"/>
    <col min="32" max="32" width="3.140625" style="49" customWidth="1"/>
    <col min="33" max="16384" width="11.42578125" style="49"/>
  </cols>
  <sheetData>
    <row r="1" spans="2:16">
      <c r="B1" s="71"/>
    </row>
    <row r="2" spans="2:16" ht="15.75">
      <c r="B2" s="229" t="s">
        <v>219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2:16" ht="15.75">
      <c r="B3" s="229" t="s">
        <v>67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5" spans="2:16">
      <c r="B5" s="62" t="s">
        <v>216</v>
      </c>
      <c r="C5" s="63" t="s">
        <v>215</v>
      </c>
      <c r="D5" s="63" t="s">
        <v>214</v>
      </c>
      <c r="E5" s="63" t="s">
        <v>213</v>
      </c>
      <c r="F5" s="63" t="s">
        <v>212</v>
      </c>
      <c r="G5" s="63" t="s">
        <v>211</v>
      </c>
      <c r="H5" s="63" t="s">
        <v>210</v>
      </c>
      <c r="I5" s="63" t="s">
        <v>209</v>
      </c>
      <c r="J5" s="63" t="s">
        <v>208</v>
      </c>
      <c r="K5" s="63" t="s">
        <v>207</v>
      </c>
      <c r="L5" s="63" t="s">
        <v>206</v>
      </c>
      <c r="M5" s="63" t="s">
        <v>205</v>
      </c>
      <c r="N5" s="63" t="s">
        <v>204</v>
      </c>
      <c r="O5" s="63" t="s">
        <v>2</v>
      </c>
    </row>
    <row r="6" spans="2:16">
      <c r="B6" s="73" t="s">
        <v>8</v>
      </c>
      <c r="C6" s="74">
        <v>68290.899999999994</v>
      </c>
      <c r="D6" s="74">
        <v>58833.740000000005</v>
      </c>
      <c r="E6" s="74">
        <v>66420.66</v>
      </c>
      <c r="F6" s="74">
        <v>61550.742999999995</v>
      </c>
      <c r="G6" s="74">
        <v>78753.726999999999</v>
      </c>
      <c r="H6" s="74">
        <v>46978.188000000002</v>
      </c>
      <c r="I6" s="74">
        <v>111284.973</v>
      </c>
      <c r="J6" s="74">
        <v>13200.2</v>
      </c>
      <c r="K6" s="74">
        <v>50028.79</v>
      </c>
      <c r="L6" s="74">
        <v>87056.260000000009</v>
      </c>
      <c r="M6" s="74">
        <v>52697.038</v>
      </c>
      <c r="N6" s="74">
        <v>0</v>
      </c>
      <c r="O6" s="67">
        <f t="shared" ref="O6:O52" si="0">SUM(C6:N6)</f>
        <v>695095.21900000004</v>
      </c>
      <c r="P6" s="72"/>
    </row>
    <row r="7" spans="2:16">
      <c r="B7" s="73" t="s">
        <v>9</v>
      </c>
      <c r="C7" s="74">
        <v>48142.9</v>
      </c>
      <c r="D7" s="74">
        <v>47193.060000000005</v>
      </c>
      <c r="E7" s="74">
        <v>41745.800000000003</v>
      </c>
      <c r="F7" s="74">
        <v>46729.746999999996</v>
      </c>
      <c r="G7" s="74">
        <v>52981.726999999999</v>
      </c>
      <c r="H7" s="74">
        <v>19647.099999999999</v>
      </c>
      <c r="I7" s="74">
        <v>84437.913</v>
      </c>
      <c r="J7" s="74">
        <v>7885.42</v>
      </c>
      <c r="K7" s="74">
        <v>26865</v>
      </c>
      <c r="L7" s="74">
        <v>47638.2</v>
      </c>
      <c r="M7" s="74">
        <v>43198</v>
      </c>
      <c r="N7" s="74">
        <v>0</v>
      </c>
      <c r="O7" s="67">
        <f t="shared" si="0"/>
        <v>466464.86699999997</v>
      </c>
      <c r="P7" s="72"/>
    </row>
    <row r="8" spans="2:16">
      <c r="B8" s="73" t="s">
        <v>52</v>
      </c>
      <c r="C8" s="74">
        <v>0</v>
      </c>
      <c r="D8" s="74">
        <v>0</v>
      </c>
      <c r="E8" s="74">
        <v>0</v>
      </c>
      <c r="F8" s="74">
        <v>11200</v>
      </c>
      <c r="G8" s="74">
        <v>0</v>
      </c>
      <c r="H8" s="74">
        <v>0</v>
      </c>
      <c r="I8" s="74">
        <v>350</v>
      </c>
      <c r="J8" s="74">
        <v>0</v>
      </c>
      <c r="K8" s="74">
        <v>0</v>
      </c>
      <c r="L8" s="74">
        <v>0</v>
      </c>
      <c r="M8" s="74">
        <v>616</v>
      </c>
      <c r="N8" s="74">
        <v>0</v>
      </c>
      <c r="O8" s="67">
        <f t="shared" si="0"/>
        <v>12166</v>
      </c>
      <c r="P8" s="72"/>
    </row>
    <row r="9" spans="2:16">
      <c r="B9" s="73" t="s">
        <v>10</v>
      </c>
      <c r="C9" s="74">
        <v>101</v>
      </c>
      <c r="D9" s="74">
        <v>41772.644580000007</v>
      </c>
      <c r="E9" s="74">
        <v>6430</v>
      </c>
      <c r="F9" s="74">
        <v>0</v>
      </c>
      <c r="G9" s="74">
        <v>4862</v>
      </c>
      <c r="H9" s="74">
        <v>2136.0880000000002</v>
      </c>
      <c r="I9" s="74">
        <v>0</v>
      </c>
      <c r="J9" s="74">
        <v>20000</v>
      </c>
      <c r="K9" s="74">
        <v>10850.75</v>
      </c>
      <c r="L9" s="74">
        <v>26000</v>
      </c>
      <c r="M9" s="74">
        <v>5600</v>
      </c>
      <c r="N9" s="74">
        <v>0</v>
      </c>
      <c r="O9" s="67">
        <f t="shared" si="0"/>
        <v>117752.48258000001</v>
      </c>
      <c r="P9" s="72"/>
    </row>
    <row r="10" spans="2:16">
      <c r="B10" s="73" t="s">
        <v>11</v>
      </c>
      <c r="C10" s="74">
        <v>7430</v>
      </c>
      <c r="D10" s="74">
        <v>5000</v>
      </c>
      <c r="E10" s="74">
        <v>7637.8600000000006</v>
      </c>
      <c r="F10" s="74">
        <v>2886</v>
      </c>
      <c r="G10" s="74">
        <v>3127</v>
      </c>
      <c r="H10" s="74">
        <v>9241</v>
      </c>
      <c r="I10" s="74">
        <v>19063</v>
      </c>
      <c r="J10" s="74">
        <v>0</v>
      </c>
      <c r="K10" s="74">
        <v>11574.04</v>
      </c>
      <c r="L10" s="74">
        <v>5972.06</v>
      </c>
      <c r="M10" s="74">
        <v>1991.4479999999999</v>
      </c>
      <c r="N10" s="74">
        <v>0</v>
      </c>
      <c r="O10" s="67">
        <f t="shared" si="0"/>
        <v>73922.407999999996</v>
      </c>
      <c r="P10" s="72"/>
    </row>
    <row r="11" spans="2:16">
      <c r="B11" s="73" t="s">
        <v>43</v>
      </c>
      <c r="C11" s="74">
        <v>0</v>
      </c>
      <c r="D11" s="74">
        <v>10600</v>
      </c>
      <c r="E11" s="74">
        <v>0</v>
      </c>
      <c r="F11" s="74">
        <v>11200</v>
      </c>
      <c r="G11" s="74">
        <v>8200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67">
        <f t="shared" si="0"/>
        <v>30000</v>
      </c>
      <c r="P11" s="72"/>
    </row>
    <row r="12" spans="2:16">
      <c r="B12" s="73" t="s">
        <v>40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6451</v>
      </c>
      <c r="L12" s="74">
        <v>0</v>
      </c>
      <c r="M12" s="74">
        <v>0</v>
      </c>
      <c r="N12" s="74">
        <v>0</v>
      </c>
      <c r="O12" s="67">
        <f t="shared" si="0"/>
        <v>6451</v>
      </c>
      <c r="P12" s="72"/>
    </row>
    <row r="13" spans="2:16">
      <c r="B13" s="73" t="s">
        <v>46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6451</v>
      </c>
      <c r="L13" s="74">
        <v>0</v>
      </c>
      <c r="M13" s="74">
        <v>0</v>
      </c>
      <c r="N13" s="74">
        <v>0</v>
      </c>
      <c r="O13" s="67">
        <f t="shared" si="0"/>
        <v>6451</v>
      </c>
      <c r="P13" s="72"/>
    </row>
    <row r="14" spans="2:16">
      <c r="B14" s="73" t="s">
        <v>61</v>
      </c>
      <c r="C14" s="74">
        <v>179.5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67">
        <f t="shared" si="0"/>
        <v>179.5</v>
      </c>
      <c r="P14" s="72"/>
    </row>
    <row r="15" spans="2:16">
      <c r="B15" s="73" t="s">
        <v>68</v>
      </c>
      <c r="C15" s="74">
        <v>55</v>
      </c>
      <c r="D15" s="74">
        <v>637</v>
      </c>
      <c r="E15" s="74">
        <v>1607</v>
      </c>
      <c r="F15" s="74">
        <v>905.76</v>
      </c>
      <c r="G15" s="74">
        <v>667</v>
      </c>
      <c r="H15" s="74">
        <v>1136.77</v>
      </c>
      <c r="I15" s="74">
        <v>764</v>
      </c>
      <c r="J15" s="74">
        <v>1901.05</v>
      </c>
      <c r="K15" s="74">
        <v>0</v>
      </c>
      <c r="L15" s="74">
        <v>1836.7</v>
      </c>
      <c r="M15" s="74">
        <v>969.5</v>
      </c>
      <c r="N15" s="74">
        <v>1005.9</v>
      </c>
      <c r="O15" s="67">
        <f t="shared" si="0"/>
        <v>11485.68</v>
      </c>
      <c r="P15" s="72"/>
    </row>
    <row r="16" spans="2:16">
      <c r="B16" s="73" t="s">
        <v>47</v>
      </c>
      <c r="C16" s="74">
        <v>327.66999999999996</v>
      </c>
      <c r="D16" s="74">
        <v>156.01</v>
      </c>
      <c r="E16" s="74">
        <v>275.60000000000002</v>
      </c>
      <c r="F16" s="74">
        <v>335.6</v>
      </c>
      <c r="G16" s="74">
        <v>279.08000000000004</v>
      </c>
      <c r="H16" s="74">
        <v>177.44</v>
      </c>
      <c r="I16" s="74">
        <v>284.20000000000005</v>
      </c>
      <c r="J16" s="74">
        <v>818.29</v>
      </c>
      <c r="K16" s="74">
        <v>318.77999999999997</v>
      </c>
      <c r="L16" s="74">
        <v>143.69999999999999</v>
      </c>
      <c r="M16" s="74">
        <v>196.78</v>
      </c>
      <c r="N16" s="74">
        <v>251.64999999999998</v>
      </c>
      <c r="O16" s="67">
        <f t="shared" si="0"/>
        <v>3564.8</v>
      </c>
      <c r="P16" s="72"/>
    </row>
    <row r="17" spans="2:16"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25.09</v>
      </c>
      <c r="K17" s="74">
        <v>0</v>
      </c>
      <c r="L17" s="74">
        <v>0</v>
      </c>
      <c r="M17" s="74">
        <v>0</v>
      </c>
      <c r="N17" s="74">
        <v>0</v>
      </c>
      <c r="O17" s="67">
        <f t="shared" si="0"/>
        <v>25.09</v>
      </c>
      <c r="P17" s="72"/>
    </row>
    <row r="18" spans="2:16">
      <c r="B18" s="73" t="s">
        <v>14</v>
      </c>
      <c r="C18" s="74">
        <v>382.66999999999996</v>
      </c>
      <c r="D18" s="74">
        <v>29321.974579999998</v>
      </c>
      <c r="E18" s="74">
        <v>1882.6</v>
      </c>
      <c r="F18" s="74">
        <v>5727.36</v>
      </c>
      <c r="G18" s="74">
        <v>3377.08</v>
      </c>
      <c r="H18" s="74">
        <v>25911.21</v>
      </c>
      <c r="I18" s="74">
        <v>10209</v>
      </c>
      <c r="J18" s="74">
        <v>21030.25</v>
      </c>
      <c r="K18" s="74">
        <v>55318.78</v>
      </c>
      <c r="L18" s="74">
        <v>1980.4</v>
      </c>
      <c r="M18" s="74">
        <v>1166.28</v>
      </c>
      <c r="N18" s="74">
        <v>2613.5500000000002</v>
      </c>
      <c r="O18" s="67">
        <f t="shared" si="0"/>
        <v>158921.15457999997</v>
      </c>
      <c r="P18" s="72"/>
    </row>
    <row r="19" spans="2:16">
      <c r="B19" s="73" t="s">
        <v>15</v>
      </c>
      <c r="C19" s="74">
        <v>3157</v>
      </c>
      <c r="D19" s="74">
        <v>3997</v>
      </c>
      <c r="E19" s="74">
        <v>12983</v>
      </c>
      <c r="F19" s="74">
        <v>17377.159999999996</v>
      </c>
      <c r="G19" s="74">
        <v>9928.5</v>
      </c>
      <c r="H19" s="74">
        <v>10176.599999999999</v>
      </c>
      <c r="I19" s="74">
        <v>12807.54</v>
      </c>
      <c r="J19" s="74">
        <v>126155.72</v>
      </c>
      <c r="K19" s="74">
        <v>53836.2</v>
      </c>
      <c r="L19" s="74">
        <v>39087</v>
      </c>
      <c r="M19" s="74">
        <v>3985.8900000000003</v>
      </c>
      <c r="N19" s="74">
        <v>368.2</v>
      </c>
      <c r="O19" s="67">
        <f t="shared" si="0"/>
        <v>293859.81</v>
      </c>
      <c r="P19" s="72"/>
    </row>
    <row r="20" spans="2:16">
      <c r="B20" s="73" t="s">
        <v>26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35100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67">
        <f t="shared" si="0"/>
        <v>35100</v>
      </c>
      <c r="P20" s="72"/>
    </row>
    <row r="21" spans="2:16">
      <c r="B21" s="73" t="s">
        <v>16</v>
      </c>
      <c r="C21" s="74">
        <v>10799.6</v>
      </c>
      <c r="D21" s="74">
        <v>2969</v>
      </c>
      <c r="E21" s="74">
        <v>341.9</v>
      </c>
      <c r="F21" s="74">
        <v>2706.2560000000003</v>
      </c>
      <c r="G21" s="74">
        <v>7000</v>
      </c>
      <c r="H21" s="74">
        <v>0</v>
      </c>
      <c r="I21" s="74">
        <v>19050</v>
      </c>
      <c r="J21" s="74">
        <v>164106</v>
      </c>
      <c r="K21" s="74">
        <v>165491</v>
      </c>
      <c r="L21" s="74">
        <v>0</v>
      </c>
      <c r="M21" s="74">
        <v>0</v>
      </c>
      <c r="N21" s="74">
        <v>0</v>
      </c>
      <c r="O21" s="67">
        <f t="shared" si="0"/>
        <v>372463.75599999999</v>
      </c>
      <c r="P21" s="72"/>
    </row>
    <row r="22" spans="2:16">
      <c r="B22" s="73" t="s">
        <v>23</v>
      </c>
      <c r="C22" s="74">
        <v>0</v>
      </c>
      <c r="D22" s="74">
        <v>0</v>
      </c>
      <c r="E22" s="74">
        <v>62189</v>
      </c>
      <c r="F22" s="74">
        <v>0</v>
      </c>
      <c r="G22" s="74">
        <v>0</v>
      </c>
      <c r="H22" s="74">
        <v>181000</v>
      </c>
      <c r="I22" s="74">
        <v>67100</v>
      </c>
      <c r="J22" s="74">
        <v>28200</v>
      </c>
      <c r="K22" s="74">
        <v>47000</v>
      </c>
      <c r="L22" s="74">
        <v>30000</v>
      </c>
      <c r="M22" s="74">
        <v>900</v>
      </c>
      <c r="N22" s="74">
        <v>0</v>
      </c>
      <c r="O22" s="67">
        <f t="shared" si="0"/>
        <v>416389</v>
      </c>
      <c r="P22" s="72"/>
    </row>
    <row r="23" spans="2:16">
      <c r="B23" s="73" t="s">
        <v>17</v>
      </c>
      <c r="C23" s="74">
        <v>0</v>
      </c>
      <c r="D23" s="74">
        <v>333.8</v>
      </c>
      <c r="E23" s="74">
        <v>479</v>
      </c>
      <c r="F23" s="74">
        <v>4848.2</v>
      </c>
      <c r="G23" s="74">
        <v>2404</v>
      </c>
      <c r="H23" s="74">
        <v>2624</v>
      </c>
      <c r="I23" s="74">
        <v>3438.8</v>
      </c>
      <c r="J23" s="74">
        <v>37976.1</v>
      </c>
      <c r="K23" s="74">
        <v>6500</v>
      </c>
      <c r="L23" s="74">
        <v>3449</v>
      </c>
      <c r="M23" s="74">
        <v>600</v>
      </c>
      <c r="N23" s="74">
        <v>2356</v>
      </c>
      <c r="O23" s="67">
        <f t="shared" si="0"/>
        <v>65008.899999999994</v>
      </c>
      <c r="P23" s="72"/>
    </row>
    <row r="24" spans="2:16">
      <c r="B24" s="73" t="s">
        <v>24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9568.9</v>
      </c>
      <c r="I24" s="74">
        <v>0</v>
      </c>
      <c r="J24" s="74">
        <v>5824</v>
      </c>
      <c r="K24" s="74">
        <v>0</v>
      </c>
      <c r="L24" s="74">
        <v>0</v>
      </c>
      <c r="M24" s="74">
        <v>0</v>
      </c>
      <c r="N24" s="74">
        <v>0</v>
      </c>
      <c r="O24" s="67">
        <f t="shared" si="0"/>
        <v>15392.9</v>
      </c>
      <c r="P24" s="72"/>
    </row>
    <row r="25" spans="2:16">
      <c r="B25" s="73" t="s">
        <v>18</v>
      </c>
      <c r="C25" s="74">
        <v>128242.05999999998</v>
      </c>
      <c r="D25" s="74">
        <v>100231.03</v>
      </c>
      <c r="E25" s="74">
        <v>154088.19999999998</v>
      </c>
      <c r="F25" s="74">
        <v>75535.31</v>
      </c>
      <c r="G25" s="74">
        <v>103299.18000000001</v>
      </c>
      <c r="H25" s="74">
        <v>92427.66</v>
      </c>
      <c r="I25" s="74">
        <v>227464.674</v>
      </c>
      <c r="J25" s="74">
        <v>107027.45000000001</v>
      </c>
      <c r="K25" s="74">
        <v>57457.581999999995</v>
      </c>
      <c r="L25" s="74">
        <v>69964.55</v>
      </c>
      <c r="M25" s="74">
        <v>58332.85</v>
      </c>
      <c r="N25" s="74">
        <v>69227.569999999992</v>
      </c>
      <c r="O25" s="67">
        <f t="shared" si="0"/>
        <v>1243298.1160000002</v>
      </c>
      <c r="P25" s="72"/>
    </row>
    <row r="26" spans="2:16">
      <c r="B26" s="73" t="s">
        <v>59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50</v>
      </c>
      <c r="I26" s="74">
        <v>0</v>
      </c>
      <c r="J26" s="74">
        <v>0</v>
      </c>
      <c r="K26" s="74">
        <v>0</v>
      </c>
      <c r="L26" s="74">
        <v>20</v>
      </c>
      <c r="M26" s="74">
        <v>0</v>
      </c>
      <c r="N26" s="74">
        <v>0</v>
      </c>
      <c r="O26" s="67">
        <f t="shared" si="0"/>
        <v>70</v>
      </c>
      <c r="P26" s="72"/>
    </row>
    <row r="27" spans="2:16">
      <c r="B27" s="73" t="s">
        <v>39</v>
      </c>
      <c r="C27" s="74">
        <v>5332</v>
      </c>
      <c r="D27" s="74">
        <v>10647</v>
      </c>
      <c r="E27" s="74">
        <v>59378.51</v>
      </c>
      <c r="F27" s="74">
        <v>10804</v>
      </c>
      <c r="G27" s="74">
        <v>11039</v>
      </c>
      <c r="H27" s="74">
        <v>9713</v>
      </c>
      <c r="I27" s="74">
        <v>11737</v>
      </c>
      <c r="J27" s="74">
        <v>15436</v>
      </c>
      <c r="K27" s="74">
        <v>64772.66</v>
      </c>
      <c r="L27" s="74">
        <v>16095.5</v>
      </c>
      <c r="M27" s="74">
        <v>16023</v>
      </c>
      <c r="N27" s="74">
        <v>16275</v>
      </c>
      <c r="O27" s="67">
        <f t="shared" si="0"/>
        <v>247252.67</v>
      </c>
      <c r="P27" s="72"/>
    </row>
    <row r="28" spans="2:16">
      <c r="B28" s="73" t="s">
        <v>51</v>
      </c>
      <c r="C28" s="74">
        <v>11382</v>
      </c>
      <c r="D28" s="74">
        <v>9877</v>
      </c>
      <c r="E28" s="74">
        <v>11003</v>
      </c>
      <c r="F28" s="74">
        <v>6980</v>
      </c>
      <c r="G28" s="74">
        <v>9693</v>
      </c>
      <c r="H28" s="74">
        <v>10098</v>
      </c>
      <c r="I28" s="74">
        <v>8316</v>
      </c>
      <c r="J28" s="74">
        <v>10902</v>
      </c>
      <c r="K28" s="74">
        <v>15</v>
      </c>
      <c r="L28" s="74">
        <v>8910</v>
      </c>
      <c r="M28" s="74">
        <v>6454</v>
      </c>
      <c r="N28" s="74">
        <v>8650</v>
      </c>
      <c r="O28" s="67">
        <f t="shared" si="0"/>
        <v>102280</v>
      </c>
      <c r="P28" s="72"/>
    </row>
    <row r="29" spans="2:16">
      <c r="B29" s="73" t="s">
        <v>29</v>
      </c>
      <c r="C29" s="74">
        <v>234.08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475.90999999999991</v>
      </c>
      <c r="J29" s="74">
        <v>3177.3910000000005</v>
      </c>
      <c r="K29" s="74">
        <v>8649.868000000004</v>
      </c>
      <c r="L29" s="74">
        <v>8425.8969999999954</v>
      </c>
      <c r="M29" s="74">
        <v>11030.068999999987</v>
      </c>
      <c r="N29" s="74">
        <v>12500.243999999993</v>
      </c>
      <c r="O29" s="67">
        <f t="shared" si="0"/>
        <v>44493.458999999981</v>
      </c>
      <c r="P29" s="72"/>
    </row>
    <row r="30" spans="2:16">
      <c r="B30" s="73" t="s">
        <v>31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20</v>
      </c>
      <c r="J30" s="74">
        <v>60</v>
      </c>
      <c r="K30" s="74">
        <v>0</v>
      </c>
      <c r="L30" s="74">
        <v>0</v>
      </c>
      <c r="M30" s="74">
        <v>0</v>
      </c>
      <c r="N30" s="74">
        <v>0</v>
      </c>
      <c r="O30" s="67">
        <f t="shared" si="0"/>
        <v>80</v>
      </c>
      <c r="P30" s="72"/>
    </row>
    <row r="31" spans="2:16">
      <c r="B31" s="73" t="s">
        <v>30</v>
      </c>
      <c r="C31" s="74">
        <v>0</v>
      </c>
      <c r="D31" s="74">
        <v>276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40</v>
      </c>
      <c r="K31" s="74">
        <v>60</v>
      </c>
      <c r="L31" s="74">
        <v>5</v>
      </c>
      <c r="M31" s="74">
        <v>50</v>
      </c>
      <c r="N31" s="74">
        <v>2</v>
      </c>
      <c r="O31" s="67">
        <f t="shared" si="0"/>
        <v>433</v>
      </c>
      <c r="P31" s="72"/>
    </row>
    <row r="32" spans="2:16">
      <c r="B32" s="73" t="s">
        <v>28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1661</v>
      </c>
      <c r="L32" s="74">
        <v>210</v>
      </c>
      <c r="M32" s="74">
        <v>0</v>
      </c>
      <c r="N32" s="74">
        <v>468</v>
      </c>
      <c r="O32" s="67">
        <f t="shared" si="0"/>
        <v>2339</v>
      </c>
      <c r="P32" s="72"/>
    </row>
    <row r="33" spans="2:16">
      <c r="B33" s="73" t="s">
        <v>35</v>
      </c>
      <c r="C33" s="74">
        <v>359.5</v>
      </c>
      <c r="D33" s="74">
        <v>3144</v>
      </c>
      <c r="E33" s="74">
        <v>3453</v>
      </c>
      <c r="F33" s="74">
        <v>3204</v>
      </c>
      <c r="G33" s="74">
        <v>11984</v>
      </c>
      <c r="H33" s="74">
        <v>6288</v>
      </c>
      <c r="I33" s="74">
        <v>35</v>
      </c>
      <c r="J33" s="74">
        <v>90</v>
      </c>
      <c r="K33" s="74">
        <v>546</v>
      </c>
      <c r="L33" s="74">
        <v>6288</v>
      </c>
      <c r="M33" s="74">
        <v>6288</v>
      </c>
      <c r="N33" s="74">
        <v>6288</v>
      </c>
      <c r="O33" s="67">
        <f t="shared" si="0"/>
        <v>47967.5</v>
      </c>
      <c r="P33" s="72"/>
    </row>
    <row r="34" spans="2:16">
      <c r="B34" s="73" t="s">
        <v>42</v>
      </c>
      <c r="C34" s="74">
        <v>10902</v>
      </c>
      <c r="D34" s="74">
        <v>9330</v>
      </c>
      <c r="E34" s="74">
        <v>9330</v>
      </c>
      <c r="F34" s="74">
        <v>6980</v>
      </c>
      <c r="G34" s="74">
        <v>7758</v>
      </c>
      <c r="H34" s="74">
        <v>7758</v>
      </c>
      <c r="I34" s="74">
        <v>7091</v>
      </c>
      <c r="J34" s="74">
        <v>10902</v>
      </c>
      <c r="K34" s="74">
        <v>0</v>
      </c>
      <c r="L34" s="74">
        <v>7758</v>
      </c>
      <c r="M34" s="74">
        <v>6454</v>
      </c>
      <c r="N34" s="74">
        <v>7758</v>
      </c>
      <c r="O34" s="67">
        <f t="shared" si="0"/>
        <v>92021</v>
      </c>
      <c r="P34" s="72"/>
    </row>
    <row r="35" spans="2:16">
      <c r="B35" s="73" t="s">
        <v>41</v>
      </c>
      <c r="C35" s="74">
        <v>0</v>
      </c>
      <c r="D35" s="74">
        <v>176</v>
      </c>
      <c r="E35" s="74">
        <v>0</v>
      </c>
      <c r="F35" s="74">
        <v>0</v>
      </c>
      <c r="G35" s="74">
        <v>0</v>
      </c>
      <c r="H35" s="74">
        <v>160</v>
      </c>
      <c r="I35" s="74">
        <v>123</v>
      </c>
      <c r="J35" s="74">
        <v>14666</v>
      </c>
      <c r="K35" s="74">
        <v>2134.4</v>
      </c>
      <c r="L35" s="74">
        <v>1322</v>
      </c>
      <c r="M35" s="74">
        <v>7426.44</v>
      </c>
      <c r="N35" s="74">
        <v>2686.7</v>
      </c>
      <c r="O35" s="67">
        <f t="shared" si="0"/>
        <v>28694.54</v>
      </c>
      <c r="P35" s="72"/>
    </row>
    <row r="36" spans="2:16">
      <c r="B36" s="73" t="s">
        <v>44</v>
      </c>
      <c r="C36" s="74">
        <v>640</v>
      </c>
      <c r="D36" s="74">
        <v>0</v>
      </c>
      <c r="E36" s="74">
        <v>0</v>
      </c>
      <c r="F36" s="74">
        <v>1280</v>
      </c>
      <c r="G36" s="74">
        <v>960</v>
      </c>
      <c r="H36" s="74">
        <v>0</v>
      </c>
      <c r="I36" s="74">
        <v>85</v>
      </c>
      <c r="J36" s="74">
        <v>170</v>
      </c>
      <c r="K36" s="74">
        <v>406.5</v>
      </c>
      <c r="L36" s="74">
        <v>738</v>
      </c>
      <c r="M36" s="74">
        <v>149</v>
      </c>
      <c r="N36" s="74">
        <v>750</v>
      </c>
      <c r="O36" s="67">
        <f t="shared" si="0"/>
        <v>5178.5</v>
      </c>
      <c r="P36" s="72"/>
    </row>
    <row r="37" spans="2:16">
      <c r="B37" s="73" t="s">
        <v>84</v>
      </c>
      <c r="C37" s="74">
        <v>9085.08</v>
      </c>
      <c r="D37" s="74">
        <v>14572</v>
      </c>
      <c r="E37" s="74">
        <v>12644</v>
      </c>
      <c r="F37" s="74">
        <v>11288</v>
      </c>
      <c r="G37" s="74">
        <v>10550</v>
      </c>
      <c r="H37" s="74">
        <v>16301.3</v>
      </c>
      <c r="I37" s="74">
        <v>8988.5159999999996</v>
      </c>
      <c r="J37" s="74">
        <v>13741.091000000002</v>
      </c>
      <c r="K37" s="74">
        <v>14139.199999999992</v>
      </c>
      <c r="L37" s="74">
        <v>18693.457000000006</v>
      </c>
      <c r="M37" s="74">
        <v>22826.069</v>
      </c>
      <c r="N37" s="74">
        <v>22855.243999999999</v>
      </c>
      <c r="O37" s="67">
        <f t="shared" si="0"/>
        <v>175683.95700000002</v>
      </c>
      <c r="P37" s="72"/>
    </row>
    <row r="38" spans="2:16">
      <c r="B38" s="73" t="s">
        <v>55</v>
      </c>
      <c r="C38" s="74">
        <v>3501</v>
      </c>
      <c r="D38" s="74">
        <v>641</v>
      </c>
      <c r="E38" s="74">
        <v>2798</v>
      </c>
      <c r="F38" s="74">
        <v>590</v>
      </c>
      <c r="G38" s="74">
        <v>864</v>
      </c>
      <c r="H38" s="74">
        <v>400</v>
      </c>
      <c r="I38" s="74">
        <v>1378</v>
      </c>
      <c r="J38" s="74">
        <v>9714</v>
      </c>
      <c r="K38" s="74">
        <v>67408</v>
      </c>
      <c r="L38" s="74">
        <v>76582</v>
      </c>
      <c r="M38" s="74">
        <v>5060</v>
      </c>
      <c r="N38" s="74">
        <v>78789</v>
      </c>
      <c r="O38" s="67">
        <f t="shared" si="0"/>
        <v>247725</v>
      </c>
      <c r="P38" s="72"/>
    </row>
    <row r="39" spans="2:16">
      <c r="B39" s="73" t="s">
        <v>63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30</v>
      </c>
      <c r="K39" s="74">
        <v>0</v>
      </c>
      <c r="L39" s="74">
        <v>0</v>
      </c>
      <c r="M39" s="74">
        <v>0</v>
      </c>
      <c r="N39" s="74">
        <v>190</v>
      </c>
      <c r="O39" s="67">
        <f t="shared" si="0"/>
        <v>220</v>
      </c>
      <c r="P39" s="72"/>
    </row>
    <row r="40" spans="2:16">
      <c r="B40" s="73" t="s">
        <v>48</v>
      </c>
      <c r="C40" s="74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120</v>
      </c>
      <c r="J40" s="74">
        <v>1166</v>
      </c>
      <c r="K40" s="74">
        <v>9524</v>
      </c>
      <c r="L40" s="74">
        <v>10934</v>
      </c>
      <c r="M40" s="74">
        <v>169</v>
      </c>
      <c r="N40" s="74">
        <v>9313</v>
      </c>
      <c r="O40" s="67">
        <f t="shared" si="0"/>
        <v>31226</v>
      </c>
      <c r="P40" s="72"/>
    </row>
    <row r="41" spans="2:16">
      <c r="B41" s="73" t="s">
        <v>45</v>
      </c>
      <c r="C41" s="74">
        <v>1363</v>
      </c>
      <c r="D41" s="74">
        <v>1001</v>
      </c>
      <c r="E41" s="74">
        <v>702</v>
      </c>
      <c r="F41" s="74">
        <v>772</v>
      </c>
      <c r="G41" s="74">
        <v>1363</v>
      </c>
      <c r="H41" s="74">
        <v>2260</v>
      </c>
      <c r="I41" s="74">
        <v>3279</v>
      </c>
      <c r="J41" s="74">
        <v>1158</v>
      </c>
      <c r="K41" s="74">
        <v>4051</v>
      </c>
      <c r="L41" s="74">
        <v>3273</v>
      </c>
      <c r="M41" s="74">
        <v>2191</v>
      </c>
      <c r="N41" s="74">
        <v>10305</v>
      </c>
      <c r="O41" s="67">
        <f t="shared" si="0"/>
        <v>31718</v>
      </c>
      <c r="P41" s="72"/>
    </row>
    <row r="42" spans="2:16">
      <c r="B42" s="73" t="s">
        <v>53</v>
      </c>
      <c r="C42" s="74">
        <v>295.5</v>
      </c>
      <c r="D42" s="74">
        <v>275</v>
      </c>
      <c r="E42" s="74">
        <v>281.5</v>
      </c>
      <c r="F42" s="74">
        <v>1264.72</v>
      </c>
      <c r="G42" s="74">
        <v>326.5</v>
      </c>
      <c r="H42" s="74">
        <v>201.5</v>
      </c>
      <c r="I42" s="74">
        <v>210.5</v>
      </c>
      <c r="J42" s="74">
        <v>103</v>
      </c>
      <c r="K42" s="74">
        <v>472.5</v>
      </c>
      <c r="L42" s="74">
        <v>348</v>
      </c>
      <c r="M42" s="74">
        <v>5090.5</v>
      </c>
      <c r="N42" s="74">
        <v>332.50099999999998</v>
      </c>
      <c r="O42" s="67">
        <f t="shared" si="0"/>
        <v>9201.7210000000014</v>
      </c>
      <c r="P42" s="72"/>
    </row>
    <row r="43" spans="2:16">
      <c r="B43" s="73" t="s">
        <v>19</v>
      </c>
      <c r="C43" s="74">
        <v>39909.56</v>
      </c>
      <c r="D43" s="74">
        <v>24455.83</v>
      </c>
      <c r="E43" s="74">
        <v>42550.1</v>
      </c>
      <c r="F43" s="74">
        <v>23329.63</v>
      </c>
      <c r="G43" s="74">
        <v>21790.080000000002</v>
      </c>
      <c r="H43" s="74">
        <v>26314.86</v>
      </c>
      <c r="I43" s="74">
        <v>29129.18</v>
      </c>
      <c r="J43" s="74">
        <v>17710.45</v>
      </c>
      <c r="K43" s="74">
        <v>20094.828000000001</v>
      </c>
      <c r="L43" s="74">
        <v>35239.009999999995</v>
      </c>
      <c r="M43" s="74">
        <v>27603.949999999997</v>
      </c>
      <c r="N43" s="74">
        <v>26642.390999999996</v>
      </c>
      <c r="O43" s="67">
        <f t="shared" si="0"/>
        <v>334769.86900000001</v>
      </c>
      <c r="P43" s="72"/>
    </row>
    <row r="44" spans="2:16">
      <c r="B44" s="73" t="s">
        <v>20</v>
      </c>
      <c r="C44" s="74">
        <v>7729.8</v>
      </c>
      <c r="D44" s="74">
        <v>431</v>
      </c>
      <c r="E44" s="74">
        <v>6074.2000000000007</v>
      </c>
      <c r="F44" s="74">
        <v>4687.8999999999996</v>
      </c>
      <c r="G44" s="74">
        <v>19637.599999999999</v>
      </c>
      <c r="H44" s="74">
        <v>4558.3</v>
      </c>
      <c r="I44" s="74">
        <v>18669</v>
      </c>
      <c r="J44" s="74">
        <v>3234.6</v>
      </c>
      <c r="K44" s="74">
        <v>216</v>
      </c>
      <c r="L44" s="74">
        <v>330</v>
      </c>
      <c r="M44" s="74">
        <v>9573.7000000000007</v>
      </c>
      <c r="N44" s="74">
        <v>12226.4</v>
      </c>
      <c r="O44" s="67">
        <f t="shared" si="0"/>
        <v>87368.499999999985</v>
      </c>
    </row>
    <row r="45" spans="2:16">
      <c r="B45" s="73" t="s">
        <v>21</v>
      </c>
      <c r="C45" s="74">
        <v>9753.1</v>
      </c>
      <c r="D45" s="74">
        <v>22432</v>
      </c>
      <c r="E45" s="74">
        <v>19676</v>
      </c>
      <c r="F45" s="74">
        <v>9556.5</v>
      </c>
      <c r="G45" s="74">
        <v>17492</v>
      </c>
      <c r="H45" s="74">
        <v>11103</v>
      </c>
      <c r="I45" s="74">
        <v>15202</v>
      </c>
      <c r="J45" s="74">
        <v>18514</v>
      </c>
      <c r="K45" s="74">
        <v>64926.66</v>
      </c>
      <c r="L45" s="74">
        <v>23098.2</v>
      </c>
      <c r="M45" s="74">
        <v>23158.400000000001</v>
      </c>
      <c r="N45" s="74">
        <v>21874.2</v>
      </c>
      <c r="O45" s="67">
        <f t="shared" si="0"/>
        <v>256786.06000000003</v>
      </c>
    </row>
    <row r="46" spans="2:16">
      <c r="B46" s="73" t="s">
        <v>62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55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67">
        <f t="shared" si="0"/>
        <v>55</v>
      </c>
    </row>
    <row r="47" spans="2:16">
      <c r="B47" s="73" t="s">
        <v>34</v>
      </c>
      <c r="C47" s="74">
        <v>490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320</v>
      </c>
      <c r="J47" s="74">
        <v>0</v>
      </c>
      <c r="K47" s="74">
        <v>3089</v>
      </c>
      <c r="L47" s="74">
        <v>6528</v>
      </c>
      <c r="M47" s="74">
        <v>9379</v>
      </c>
      <c r="N47" s="74">
        <v>8622</v>
      </c>
      <c r="O47" s="67">
        <f t="shared" si="0"/>
        <v>28428</v>
      </c>
    </row>
    <row r="48" spans="2:16">
      <c r="B48" s="73" t="s">
        <v>56</v>
      </c>
      <c r="C48" s="74">
        <v>15329</v>
      </c>
      <c r="D48" s="74">
        <v>15602</v>
      </c>
      <c r="E48" s="74">
        <v>14641</v>
      </c>
      <c r="F48" s="74">
        <v>11215</v>
      </c>
      <c r="G48" s="74">
        <v>14602</v>
      </c>
      <c r="H48" s="74">
        <v>13160</v>
      </c>
      <c r="I48" s="74">
        <v>10399</v>
      </c>
      <c r="J48" s="74">
        <v>10594</v>
      </c>
      <c r="K48" s="74">
        <v>5051</v>
      </c>
      <c r="L48" s="74">
        <v>6137</v>
      </c>
      <c r="M48" s="74">
        <v>6885</v>
      </c>
      <c r="N48" s="74">
        <v>5837</v>
      </c>
      <c r="O48" s="67">
        <f t="shared" si="0"/>
        <v>129452</v>
      </c>
    </row>
    <row r="49" spans="2:15">
      <c r="B49" s="73" t="s">
        <v>54</v>
      </c>
      <c r="C49" s="74">
        <v>1132.0999999999999</v>
      </c>
      <c r="D49" s="74">
        <v>1239</v>
      </c>
      <c r="E49" s="74">
        <v>1370</v>
      </c>
      <c r="F49" s="74">
        <v>1245</v>
      </c>
      <c r="G49" s="74">
        <v>1360</v>
      </c>
      <c r="H49" s="74">
        <v>1140</v>
      </c>
      <c r="I49" s="74">
        <v>1930</v>
      </c>
      <c r="J49" s="74">
        <v>3077</v>
      </c>
      <c r="K49" s="74">
        <v>1398</v>
      </c>
      <c r="L49" s="74">
        <v>1334</v>
      </c>
      <c r="M49" s="74">
        <v>2760</v>
      </c>
      <c r="N49" s="74">
        <v>3158.2</v>
      </c>
      <c r="O49" s="67">
        <f t="shared" si="0"/>
        <v>21143.3</v>
      </c>
    </row>
    <row r="50" spans="2:15">
      <c r="B50" s="73" t="s">
        <v>58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734</v>
      </c>
      <c r="O50" s="67">
        <f t="shared" si="0"/>
        <v>734</v>
      </c>
    </row>
    <row r="51" spans="2:15">
      <c r="B51" s="73" t="s">
        <v>50</v>
      </c>
      <c r="C51" s="74">
        <v>1283</v>
      </c>
      <c r="D51" s="74">
        <v>1100</v>
      </c>
      <c r="E51" s="74">
        <v>772</v>
      </c>
      <c r="F51" s="74">
        <v>802</v>
      </c>
      <c r="G51" s="74">
        <v>1357</v>
      </c>
      <c r="H51" s="74">
        <v>4080</v>
      </c>
      <c r="I51" s="74">
        <v>6586</v>
      </c>
      <c r="J51" s="74">
        <v>11420</v>
      </c>
      <c r="K51" s="74">
        <v>5967.9</v>
      </c>
      <c r="L51" s="74">
        <v>5656.7</v>
      </c>
      <c r="M51" s="74">
        <v>10847.1</v>
      </c>
      <c r="N51" s="74">
        <v>19173.78</v>
      </c>
      <c r="O51" s="67">
        <f t="shared" si="0"/>
        <v>69045.48</v>
      </c>
    </row>
    <row r="52" spans="2:15">
      <c r="B52" s="73" t="s">
        <v>49</v>
      </c>
      <c r="C52" s="74">
        <v>7330</v>
      </c>
      <c r="D52" s="74">
        <v>8005</v>
      </c>
      <c r="E52" s="74">
        <v>53370.51</v>
      </c>
      <c r="F52" s="74">
        <v>4942</v>
      </c>
      <c r="G52" s="74">
        <v>5722</v>
      </c>
      <c r="H52" s="74">
        <v>5775</v>
      </c>
      <c r="I52" s="74">
        <v>5517</v>
      </c>
      <c r="J52" s="74">
        <v>402</v>
      </c>
      <c r="K52" s="74">
        <v>2195.8000000000002</v>
      </c>
      <c r="L52" s="74">
        <v>1053.1000000000001</v>
      </c>
      <c r="M52" s="74">
        <v>0</v>
      </c>
      <c r="N52" s="74">
        <v>0</v>
      </c>
      <c r="O52" s="67">
        <f t="shared" si="0"/>
        <v>94312.410000000018</v>
      </c>
    </row>
    <row r="53" spans="2:15">
      <c r="B53" s="68" t="s">
        <v>220</v>
      </c>
      <c r="C53" s="76">
        <f t="shared" ref="C53:O53" si="1">SUM(C6:C52)</f>
        <v>393159.01999999996</v>
      </c>
      <c r="D53" s="76">
        <f t="shared" si="1"/>
        <v>424249.08916000003</v>
      </c>
      <c r="E53" s="76">
        <f t="shared" si="1"/>
        <v>594124.43999999994</v>
      </c>
      <c r="F53" s="76">
        <f t="shared" si="1"/>
        <v>339942.886</v>
      </c>
      <c r="G53" s="76">
        <f t="shared" si="1"/>
        <v>411377.47399999999</v>
      </c>
      <c r="H53" s="76">
        <f t="shared" si="1"/>
        <v>520385.91599999997</v>
      </c>
      <c r="I53" s="76">
        <f t="shared" si="1"/>
        <v>721020.20600000012</v>
      </c>
      <c r="J53" s="76">
        <f t="shared" si="1"/>
        <v>680457.10199999996</v>
      </c>
      <c r="K53" s="76">
        <f t="shared" si="1"/>
        <v>774922.23800000013</v>
      </c>
      <c r="L53" s="76">
        <f t="shared" si="1"/>
        <v>552106.73399999994</v>
      </c>
      <c r="M53" s="76">
        <f t="shared" si="1"/>
        <v>349672.01399999997</v>
      </c>
      <c r="N53" s="76">
        <f t="shared" si="1"/>
        <v>351253.53</v>
      </c>
      <c r="O53" s="76">
        <f t="shared" si="1"/>
        <v>6112670.6491600005</v>
      </c>
    </row>
    <row r="55" spans="2:15">
      <c r="B55" s="59" t="s">
        <v>218</v>
      </c>
    </row>
  </sheetData>
  <mergeCells count="2">
    <mergeCell ref="B2:O2"/>
    <mergeCell ref="B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Cuadro 2.1</vt:lpstr>
      <vt:lpstr>Grafico 4</vt:lpstr>
      <vt:lpstr>Cuadro 2.2</vt:lpstr>
      <vt:lpstr>DATOS GRAFICO 5</vt:lpstr>
      <vt:lpstr>Cuadro 2.3</vt:lpstr>
      <vt:lpstr>Cuadro 2.4</vt:lpstr>
      <vt:lpstr>GRAFICO 7</vt:lpstr>
      <vt:lpstr>GRAFICO 6</vt:lpstr>
      <vt:lpstr>Cuadro 2.5</vt:lpstr>
      <vt:lpstr>GRAFICO 8</vt:lpstr>
      <vt:lpstr>Cuadro 2.6</vt:lpstr>
      <vt:lpstr>GRAFICO 9</vt:lpstr>
      <vt:lpstr>Cuadro 2.7</vt:lpstr>
      <vt:lpstr>GRAFICO 10</vt:lpstr>
      <vt:lpstr>Cuadro 2.8</vt:lpstr>
      <vt:lpstr>GRAFICO 11</vt:lpstr>
      <vt:lpstr>Cuadro 2.9</vt:lpstr>
      <vt:lpstr>cuadro 2.10</vt:lpstr>
      <vt:lpstr>grafico 12</vt:lpstr>
      <vt:lpstr>grafico 13</vt:lpstr>
      <vt:lpstr>'Cuadro 2.1'!Área_de_impresión</vt:lpstr>
      <vt:lpstr>'cuadro 2.10'!Área_de_impresión</vt:lpstr>
      <vt:lpstr>'Cuadro 2.3'!Área_de_impresión</vt:lpstr>
      <vt:lpstr>'Cuadro 2.8'!Área_de_impresión</vt:lpstr>
      <vt:lpstr>'grafico 12'!Área_de_impresión</vt:lpstr>
      <vt:lpstr>'grafico 13'!Área_de_impresión</vt:lpstr>
      <vt:lpstr>'Cuadro 2.3'!Títulos_a_imprimir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Lilian Tapia Contreras</cp:lastModifiedBy>
  <cp:lastPrinted>2023-06-08T12:41:17Z</cp:lastPrinted>
  <dcterms:created xsi:type="dcterms:W3CDTF">2005-06-02T20:26:51Z</dcterms:created>
  <dcterms:modified xsi:type="dcterms:W3CDTF">2025-06-25T21:30:26Z</dcterms:modified>
</cp:coreProperties>
</file>