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mac/Downloads/CUADROS POR CAPITULO/"/>
    </mc:Choice>
  </mc:AlternateContent>
  <xr:revisionPtr revIDLastSave="0" documentId="13_ncr:1_{BE7224AA-C071-3742-9F4B-8DAAE6983B25}" xr6:coauthVersionLast="47" xr6:coauthVersionMax="47" xr10:uidLastSave="{00000000-0000-0000-0000-000000000000}"/>
  <bookViews>
    <workbookView xWindow="-38400" yWindow="7700" windowWidth="25600" windowHeight="21100" tabRatio="751" firstSheet="12" activeTab="22" xr2:uid="{00000000-000D-0000-FFFF-FFFF00000000}"/>
  </bookViews>
  <sheets>
    <sheet name="Gáfico 1" sheetId="1" r:id="rId1"/>
    <sheet name="Grafico 2" sheetId="2" r:id="rId2"/>
    <sheet name="Gráfico 3" sheetId="4" r:id="rId3"/>
    <sheet name="Gráfico 4" sheetId="5" r:id="rId4"/>
    <sheet name="Gráfico 5" sheetId="6" r:id="rId5"/>
    <sheet name="GRAFICO 6" sheetId="7" r:id="rId6"/>
    <sheet name="GRAFICO 7" sheetId="8" r:id="rId7"/>
    <sheet name="GRAFICO 8" sheetId="10" r:id="rId8"/>
    <sheet name="GRAFICO 9" sheetId="9" r:id="rId9"/>
    <sheet name="GRAFICO 10" sheetId="11" r:id="rId10"/>
    <sheet name="GRAFICO 11" sheetId="12" r:id="rId11"/>
    <sheet name="grafico 12" sheetId="23" r:id="rId12"/>
    <sheet name="grafico 13" sheetId="24" r:id="rId13"/>
    <sheet name="grafico 14" sheetId="21" r:id="rId14"/>
    <sheet name="grafico 15" sheetId="20" r:id="rId15"/>
    <sheet name="grafico 16" sheetId="19" r:id="rId16"/>
    <sheet name="grafico 17" sheetId="18" r:id="rId17"/>
    <sheet name="grafico 18 Y 19" sheetId="17" r:id="rId18"/>
    <sheet name="grafico 20" sheetId="14" r:id="rId19"/>
    <sheet name="Grafico 21" sheetId="16" r:id="rId20"/>
    <sheet name="GRAFICO 22 " sheetId="22" r:id="rId21"/>
    <sheet name="grafico 23 Y 24" sheetId="15" r:id="rId22"/>
    <sheet name="grafico 25" sheetId="13" r:id="rId23"/>
  </sheets>
  <definedNames>
    <definedName name="_xlnm._FilterDatabase" localSheetId="10" hidden="1">'GRAFICO 11'!$B$3:$D$14</definedName>
    <definedName name="_xlnm.Print_Area" localSheetId="11">'grafico 12'!$B$3:$K$39</definedName>
    <definedName name="_xlnm.Print_Area" localSheetId="12">'grafico 13'!$C$4:$J$45</definedName>
    <definedName name="_xlnm.Print_Area" localSheetId="13">'grafico 14'!$N$4:$Q$40</definedName>
    <definedName name="_xlnm.Print_Area" localSheetId="14">'grafico 15'!$A$2:$K$37</definedName>
    <definedName name="_xlnm.Print_Area" localSheetId="15">'grafico 16'!$B$4:$K$36</definedName>
    <definedName name="_xlnm.Print_Area" localSheetId="16">'grafico 17'!$B$2:$L$36</definedName>
    <definedName name="_xlnm.Print_Area" localSheetId="17">'grafico 18 Y 19'!$B$40:$H$73</definedName>
    <definedName name="_xlnm.Print_Area" localSheetId="18">'grafico 20'!$B$2:$L$34</definedName>
    <definedName name="_xlnm.Print_Area" localSheetId="21">'grafico 23 Y 24'!$B$2:$H$70</definedName>
    <definedName name="_xlnm.Print_Area" localSheetId="22">'grafico 25'!$B$4:$L$35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2" i="23" l="1"/>
  <c r="P22" i="23"/>
  <c r="P21" i="23"/>
  <c r="P20" i="23"/>
  <c r="P17" i="23"/>
  <c r="P14" i="23"/>
  <c r="P13" i="23"/>
  <c r="C18" i="22"/>
  <c r="O46" i="21" l="1"/>
  <c r="O45" i="21"/>
  <c r="O44" i="21"/>
  <c r="O43" i="21"/>
  <c r="O42" i="21"/>
  <c r="O41" i="21"/>
  <c r="P43" i="19"/>
  <c r="P42" i="19"/>
  <c r="P41" i="19"/>
  <c r="P40" i="19"/>
  <c r="P39" i="19"/>
  <c r="P38" i="19"/>
  <c r="P37" i="19"/>
  <c r="P36" i="19"/>
  <c r="P35" i="19"/>
  <c r="P34" i="19"/>
  <c r="P33" i="19"/>
  <c r="P32" i="19"/>
  <c r="P31" i="19"/>
  <c r="P30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P7" i="19"/>
  <c r="N48" i="17"/>
  <c r="L48" i="17"/>
  <c r="N47" i="17"/>
  <c r="O47" i="17" s="1"/>
  <c r="O46" i="17"/>
  <c r="O44" i="17"/>
  <c r="O43" i="17"/>
  <c r="O42" i="17"/>
  <c r="O41" i="17"/>
  <c r="O40" i="17"/>
  <c r="O39" i="17"/>
  <c r="O38" i="17"/>
  <c r="O37" i="17"/>
  <c r="L36" i="17"/>
  <c r="O36" i="17" s="1"/>
  <c r="O35" i="17"/>
  <c r="O34" i="17"/>
  <c r="N33" i="17"/>
  <c r="O33" i="17" s="1"/>
  <c r="L33" i="17"/>
  <c r="O32" i="17"/>
  <c r="L31" i="17"/>
  <c r="O31" i="17" s="1"/>
  <c r="L30" i="17"/>
  <c r="O30" i="17" s="1"/>
  <c r="N29" i="17"/>
  <c r="O29" i="17" s="1"/>
  <c r="N28" i="17"/>
  <c r="O28" i="17" s="1"/>
  <c r="O27" i="17"/>
  <c r="O26" i="17"/>
  <c r="N25" i="17"/>
  <c r="L25" i="17"/>
  <c r="O25" i="17" s="1"/>
  <c r="O24" i="17"/>
  <c r="N21" i="17"/>
  <c r="L19" i="17"/>
  <c r="N18" i="17"/>
  <c r="L18" i="17"/>
  <c r="C16" i="16"/>
  <c r="M44" i="15"/>
  <c r="D14" i="12" l="1"/>
  <c r="D13" i="12"/>
  <c r="D12" i="12"/>
  <c r="D11" i="12"/>
  <c r="D10" i="12"/>
  <c r="D9" i="12"/>
  <c r="D8" i="12"/>
  <c r="D7" i="12"/>
  <c r="D6" i="12"/>
  <c r="D5" i="12"/>
  <c r="D4" i="12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C49" i="10"/>
  <c r="D47" i="10" s="1"/>
  <c r="D48" i="10"/>
  <c r="D46" i="10"/>
  <c r="D44" i="10"/>
  <c r="D42" i="10"/>
  <c r="D41" i="10"/>
  <c r="D39" i="10"/>
  <c r="D38" i="10"/>
  <c r="D37" i="10"/>
  <c r="D35" i="10"/>
  <c r="D34" i="10"/>
  <c r="D33" i="10"/>
  <c r="D31" i="10"/>
  <c r="D30" i="10"/>
  <c r="D29" i="10"/>
  <c r="D27" i="10"/>
  <c r="D26" i="10"/>
  <c r="D25" i="10"/>
  <c r="D23" i="10"/>
  <c r="D22" i="10"/>
  <c r="D21" i="10"/>
  <c r="D19" i="10"/>
  <c r="D18" i="10"/>
  <c r="D17" i="10"/>
  <c r="D15" i="10"/>
  <c r="D14" i="10"/>
  <c r="D13" i="10"/>
  <c r="D11" i="10"/>
  <c r="D10" i="10"/>
  <c r="D9" i="10"/>
  <c r="D7" i="10"/>
  <c r="D6" i="10"/>
  <c r="D5" i="10"/>
  <c r="D3" i="10"/>
  <c r="D2" i="10"/>
  <c r="C47" i="9"/>
  <c r="D47" i="9" s="1"/>
  <c r="D37" i="9"/>
  <c r="D29" i="9"/>
  <c r="D23" i="9"/>
  <c r="D21" i="9"/>
  <c r="D15" i="9"/>
  <c r="D10" i="9"/>
  <c r="D6" i="9"/>
  <c r="C104" i="8"/>
  <c r="C63" i="8"/>
  <c r="D62" i="8" s="1"/>
  <c r="D57" i="8"/>
  <c r="D52" i="8"/>
  <c r="D47" i="8"/>
  <c r="D41" i="8"/>
  <c r="D36" i="8"/>
  <c r="D31" i="8"/>
  <c r="D25" i="8"/>
  <c r="D20" i="8"/>
  <c r="D15" i="8"/>
  <c r="D9" i="8"/>
  <c r="D37" i="8" l="1"/>
  <c r="D31" i="9"/>
  <c r="D12" i="8"/>
  <c r="D17" i="8"/>
  <c r="D28" i="8"/>
  <c r="D33" i="8"/>
  <c r="D39" i="8"/>
  <c r="D44" i="8"/>
  <c r="D49" i="8"/>
  <c r="D55" i="8"/>
  <c r="D60" i="8"/>
  <c r="D4" i="9"/>
  <c r="D8" i="9"/>
  <c r="D12" i="9"/>
  <c r="D17" i="9"/>
  <c r="D25" i="9"/>
  <c r="D33" i="9"/>
  <c r="D41" i="9"/>
  <c r="D5" i="8"/>
  <c r="D11" i="8"/>
  <c r="D16" i="8"/>
  <c r="D21" i="8"/>
  <c r="D27" i="8"/>
  <c r="D32" i="8"/>
  <c r="D43" i="8"/>
  <c r="D48" i="8"/>
  <c r="D53" i="8"/>
  <c r="D59" i="8"/>
  <c r="D7" i="9"/>
  <c r="D11" i="9"/>
  <c r="D16" i="9"/>
  <c r="D39" i="9"/>
  <c r="D7" i="8"/>
  <c r="D23" i="8"/>
  <c r="D8" i="8"/>
  <c r="D13" i="8"/>
  <c r="D19" i="8"/>
  <c r="D24" i="8"/>
  <c r="D29" i="8"/>
  <c r="D35" i="8"/>
  <c r="D40" i="8"/>
  <c r="D45" i="8"/>
  <c r="D51" i="8"/>
  <c r="D56" i="8"/>
  <c r="D61" i="8"/>
  <c r="D5" i="9"/>
  <c r="D9" i="9"/>
  <c r="D13" i="9"/>
  <c r="D19" i="9"/>
  <c r="D27" i="9"/>
  <c r="D35" i="9"/>
  <c r="D43" i="9"/>
  <c r="D4" i="10"/>
  <c r="D8" i="10"/>
  <c r="D12" i="10"/>
  <c r="D16" i="10"/>
  <c r="D20" i="10"/>
  <c r="D24" i="10"/>
  <c r="D28" i="10"/>
  <c r="D32" i="10"/>
  <c r="D36" i="10"/>
  <c r="D40" i="10"/>
  <c r="D45" i="10"/>
  <c r="D49" i="10"/>
  <c r="D43" i="10"/>
  <c r="D45" i="9"/>
  <c r="D14" i="9"/>
  <c r="D18" i="9"/>
  <c r="D22" i="9"/>
  <c r="D26" i="9"/>
  <c r="D30" i="9"/>
  <c r="D34" i="9"/>
  <c r="D38" i="9"/>
  <c r="D42" i="9"/>
  <c r="D46" i="9"/>
  <c r="D20" i="9"/>
  <c r="D24" i="9"/>
  <c r="D28" i="9"/>
  <c r="D32" i="9"/>
  <c r="D36" i="9"/>
  <c r="D40" i="9"/>
  <c r="D44" i="9"/>
  <c r="D6" i="8"/>
  <c r="D10" i="8"/>
  <c r="D14" i="8"/>
  <c r="D18" i="8"/>
  <c r="D22" i="8"/>
  <c r="D26" i="8"/>
  <c r="D30" i="8"/>
  <c r="D34" i="8"/>
  <c r="D38" i="8"/>
  <c r="D42" i="8"/>
  <c r="D46" i="8"/>
  <c r="D50" i="8"/>
  <c r="D54" i="8"/>
  <c r="D58" i="8"/>
  <c r="D63" i="8" l="1"/>
</calcChain>
</file>

<file path=xl/sharedStrings.xml><?xml version="1.0" encoding="utf-8"?>
<sst xmlns="http://schemas.openxmlformats.org/spreadsheetml/2006/main" count="479" uniqueCount="238">
  <si>
    <t>Nota: se consideran naves operativas y de para comercial</t>
  </si>
  <si>
    <t>Nota: Considera Naves operativas y de para comercial</t>
  </si>
  <si>
    <t xml:space="preserve">Gráfico 1: Arqueo Bruto de la flota de la Marina Mercante Nacional </t>
  </si>
  <si>
    <t>desde 2015 al 2024</t>
  </si>
  <si>
    <t>Gráfico 2: Número de naves que conforman la flota de la M.M.N.</t>
  </si>
  <si>
    <t>Gráfico 3: Número de oficiales y tripulantes embarcados en flota Marina Mercante Nacional Años 2015 al 2024</t>
  </si>
  <si>
    <t>AÑO</t>
  </si>
  <si>
    <t>OFICIALES</t>
  </si>
  <si>
    <t>TRIPULANTES</t>
  </si>
  <si>
    <t>GRÁFICO 4 Tonelaje transportado en cabotaje
Años 2015 al 2024</t>
  </si>
  <si>
    <t>GRÁFICO 9: PRINCIPALES TONELAJES TRANSPORTADOS EN CABOTAJE SEGÚN PUERTO ORIGEN-DESTINO AÑO 2024</t>
  </si>
  <si>
    <t>Arica</t>
  </si>
  <si>
    <t>Iquique</t>
  </si>
  <si>
    <t>Mejillones</t>
  </si>
  <si>
    <t>Antofagasta</t>
  </si>
  <si>
    <t>Quintero</t>
  </si>
  <si>
    <t>Talcahuano</t>
  </si>
  <si>
    <t>Caldera</t>
  </si>
  <si>
    <t>San Vicente</t>
  </si>
  <si>
    <t>San Antonio</t>
  </si>
  <si>
    <t>Lirquén</t>
  </si>
  <si>
    <t>Chañaral</t>
  </si>
  <si>
    <t>Calbuco</t>
  </si>
  <si>
    <t>Puerto Montt</t>
  </si>
  <si>
    <t>Puerto Natales</t>
  </si>
  <si>
    <t>Chacabuco</t>
  </si>
  <si>
    <t>Chaitén</t>
  </si>
  <si>
    <t>Punta Arenas</t>
  </si>
  <si>
    <t>Tierra del Fuego</t>
  </si>
  <si>
    <t>Gregorio</t>
  </si>
  <si>
    <t>Gráfico 6: Tonelaje total mensual movilizado en cabotaje. Año 2024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</si>
  <si>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</si>
  <si>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</si>
  <si>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</si>
  <si>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</si>
  <si>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</si>
  <si>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</si>
  <si>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</si>
  <si>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</si>
  <si>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</si>
  <si>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</si>
  <si>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</si>
  <si>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</si>
  <si>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</si>
  <si>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Gráfico 7: Tonelaje total movilizado en cabotaje por puerto. Año 2024</t>
  </si>
  <si>
    <t>N°</t>
  </si>
  <si>
    <t>PUERTO</t>
  </si>
  <si>
    <t>Otros Puertos</t>
  </si>
  <si>
    <t>Otros Puertos Sur</t>
  </si>
  <si>
    <t>Bahia Fildes</t>
  </si>
  <si>
    <t>Puerto Williams</t>
  </si>
  <si>
    <t>Tierra Del Fuego</t>
  </si>
  <si>
    <t>Punta Delgada</t>
  </si>
  <si>
    <t>Porvenir</t>
  </si>
  <si>
    <t>Cabo Negro</t>
  </si>
  <si>
    <t>Puerto Eden</t>
  </si>
  <si>
    <t>Isla Guarello</t>
  </si>
  <si>
    <t>Aysen</t>
  </si>
  <si>
    <t>Puerto Aguirre</t>
  </si>
  <si>
    <t>Cisnes</t>
  </si>
  <si>
    <t>Melinka</t>
  </si>
  <si>
    <t>Queilén</t>
  </si>
  <si>
    <t>Quellón</t>
  </si>
  <si>
    <t>Chonchi</t>
  </si>
  <si>
    <t>Castro</t>
  </si>
  <si>
    <t>Chacao</t>
  </si>
  <si>
    <t>Ancud</t>
  </si>
  <si>
    <t>Achao</t>
  </si>
  <si>
    <t>Dalcahue</t>
  </si>
  <si>
    <t>Quemchi</t>
  </si>
  <si>
    <t>Rio Negro Hornopirén</t>
  </si>
  <si>
    <t>Pargua</t>
  </si>
  <si>
    <t>Cochamo</t>
  </si>
  <si>
    <t>Maullín</t>
  </si>
  <si>
    <t>Coronel</t>
  </si>
  <si>
    <t>Penco</t>
  </si>
  <si>
    <t>Valparaíso</t>
  </si>
  <si>
    <t xml:space="preserve">Ventanas </t>
  </si>
  <si>
    <t>Isla Alejandro Selkirk</t>
  </si>
  <si>
    <t>Juan Fernández</t>
  </si>
  <si>
    <t>Hanga Roa - Isla de Pascua</t>
  </si>
  <si>
    <t>Guayacan</t>
  </si>
  <si>
    <t>Los Vilos</t>
  </si>
  <si>
    <t>Coquimbo</t>
  </si>
  <si>
    <t>Huasco/Guacolda</t>
  </si>
  <si>
    <t>Nota: Gráfico no considera clasificación "Otros Puertos" y "Otros Puertos Sur"</t>
  </si>
  <si>
    <t>Patillos</t>
  </si>
  <si>
    <t>Patache</t>
  </si>
  <si>
    <t>Gráfico 9: Tonelaje de carga granel movilizado en cabotaje por puerto. Año 2024</t>
  </si>
  <si>
    <t>Huasco / Guacolda</t>
  </si>
  <si>
    <t>Hanga Roa</t>
  </si>
  <si>
    <t>Nota: Gráfico no considera clasificación "Otros Puertos" Y "Otros Puertos Sur"</t>
  </si>
  <si>
    <t>Gráfico 8: Tonelaje de carga general movilizado en cabotaje por puerto. Año 2024</t>
  </si>
  <si>
    <t>Hanga Roa / Isla de Pascua</t>
  </si>
  <si>
    <t>Chaiten</t>
  </si>
  <si>
    <t>Nota: Gráfico no considera clasificación "Otros Puertos"</t>
  </si>
  <si>
    <t>≤</t>
  </si>
  <si>
    <t>Gráfico 10: Tonelaje carga líquida movilizado en cabotaje por puerto. Año 2024</t>
  </si>
  <si>
    <t>Ventanas</t>
  </si>
  <si>
    <t xml:space="preserve">Gráfico 11: Tonelaje movilizado en cabotaje según agencia. </t>
  </si>
  <si>
    <t>AGENCIA</t>
  </si>
  <si>
    <t>Año 2024</t>
  </si>
  <si>
    <t>%</t>
  </si>
  <si>
    <t>Agencias Maritimas Agental Ltda.</t>
  </si>
  <si>
    <t>Ultramar Ltda.</t>
  </si>
  <si>
    <t>Naviera Ultranav Ltda</t>
  </si>
  <si>
    <t>Compañia Maritima Chilena S.A.</t>
  </si>
  <si>
    <t>B&amp;M Agencia Marítima S.A.</t>
  </si>
  <si>
    <t>Ian Taylor Chile Sa.</t>
  </si>
  <si>
    <t>Navimag Ferries S.A.</t>
  </si>
  <si>
    <t>Transportes Maritimos Kochifas S.A.</t>
  </si>
  <si>
    <t>Agunsa S.A.</t>
  </si>
  <si>
    <t>Mediterranean Shipping Company</t>
  </si>
  <si>
    <t>Otras Agencias Nacionales</t>
  </si>
  <si>
    <t xml:space="preserve">   GRAFICO 25: Concesiones marítimas y acuícolas controladas 
Años 2015 al 2024</t>
  </si>
  <si>
    <t>83/84</t>
  </si>
  <si>
    <t>84/85</t>
  </si>
  <si>
    <t>85/86</t>
  </si>
  <si>
    <t>86/87</t>
  </si>
  <si>
    <t>87/88</t>
  </si>
  <si>
    <t>88/89</t>
  </si>
  <si>
    <t>89/90</t>
  </si>
  <si>
    <t>90/91</t>
  </si>
  <si>
    <t>91/92</t>
  </si>
  <si>
    <t>92/93</t>
  </si>
  <si>
    <t>93/94</t>
  </si>
  <si>
    <t>94/95</t>
  </si>
  <si>
    <t>95/96</t>
  </si>
  <si>
    <t>96/97</t>
  </si>
  <si>
    <t>97/98</t>
  </si>
  <si>
    <t>98/99</t>
  </si>
  <si>
    <t>99/00</t>
  </si>
  <si>
    <t>00/01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</si>
  <si>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</si>
  <si>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</si>
  <si>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</si>
  <si>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</si>
  <si>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</si>
  <si>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</si>
  <si>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</si>
  <si>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</si>
  <si>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</si>
  <si>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</si>
  <si>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</si>
  <si>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</si>
  <si>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</si>
  <si>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</si>
  <si>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</si>
  <si>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</si>
  <si>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</si>
  <si>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</si>
  <si>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</si>
  <si>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</si>
  <si>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</si>
  <si>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22/23</t>
  </si>
  <si>
    <t>23/24</t>
  </si>
  <si>
    <t>24/25</t>
  </si>
  <si>
    <t>GRAFICO 23</t>
  </si>
  <si>
    <t>Número de naves menores vigentes</t>
  </si>
  <si>
    <t>año</t>
  </si>
  <si>
    <t>Vigentes</t>
  </si>
  <si>
    <t>Cantidad</t>
  </si>
  <si>
    <t>Años 2015 al 2024</t>
  </si>
  <si>
    <t>GRAFICO 24</t>
  </si>
  <si>
    <t xml:space="preserve">Número de naves menores vigentes por tipo </t>
  </si>
  <si>
    <t>Lancha Práctico de Puerto</t>
  </si>
  <si>
    <t>al 31 de diciembre del 2024</t>
  </si>
  <si>
    <t>Remolcador Menor</t>
  </si>
  <si>
    <t>Bote a Remo Pesca Deportiva</t>
  </si>
  <si>
    <t>Embarcación Deportiva de Altamar</t>
  </si>
  <si>
    <t>Barcaza</t>
  </si>
  <si>
    <t>Lancha Deportiva Costera</t>
  </si>
  <si>
    <t>Lancha Fletera</t>
  </si>
  <si>
    <t>Catamarán</t>
  </si>
  <si>
    <t>Embarcación Deportiva de Bahía</t>
  </si>
  <si>
    <t>Otro</t>
  </si>
  <si>
    <t>Barcaza Transbordador</t>
  </si>
  <si>
    <t>Bote Motor Fuera de Borda Pesca Deportiva</t>
  </si>
  <si>
    <t>Bote a Remo Pesca Artesanal</t>
  </si>
  <si>
    <t>Embarcación Deportiva Costera</t>
  </si>
  <si>
    <t>Bote de Goma</t>
  </si>
  <si>
    <t>Bote a Remo</t>
  </si>
  <si>
    <t>Lancha Pesquera Artesanal</t>
  </si>
  <si>
    <t>Lancha a Motor</t>
  </si>
  <si>
    <t>Motos Acuáticas</t>
  </si>
  <si>
    <t>Lancha Deportiva de Bahía</t>
  </si>
  <si>
    <t>Bote Motor</t>
  </si>
  <si>
    <t>Personal Marítimo Vigente al 31 de Diciembre de 2024</t>
  </si>
  <si>
    <t>Total</t>
  </si>
  <si>
    <t>Trabajador Portuarío</t>
  </si>
  <si>
    <t>Seguridad Maritima Portuaria</t>
  </si>
  <si>
    <t>Tripulantes M. M. - Naves Mayores</t>
  </si>
  <si>
    <t>Tripulantes M. M. - Naves Menores</t>
  </si>
  <si>
    <t>Tripulantes M. P. - Artesanal</t>
  </si>
  <si>
    <t>Tripulantes M. P. - Especial</t>
  </si>
  <si>
    <t>Deportistas Nauticos</t>
  </si>
  <si>
    <t>Buzos Profesionales</t>
  </si>
  <si>
    <t>Persmiso Industrial Acuícola</t>
  </si>
  <si>
    <t xml:space="preserve">Muertos y </t>
  </si>
  <si>
    <t>heridos e ilesos</t>
  </si>
  <si>
    <t>Sobrevivientes</t>
  </si>
  <si>
    <t>Desaparecidos</t>
  </si>
  <si>
    <t>NACIONAL</t>
  </si>
  <si>
    <t>EXTRANJERA</t>
  </si>
  <si>
    <t>Nota: Además considerar pilotajes regionales en Puerto Montt (176) y Punta Arenas (1.329).</t>
  </si>
  <si>
    <t>AÑOS</t>
  </si>
  <si>
    <t>EXTRANJERO</t>
  </si>
  <si>
    <t>PROMEDIO</t>
  </si>
  <si>
    <t>GRAFICO 12</t>
  </si>
  <si>
    <t xml:space="preserve"> </t>
  </si>
  <si>
    <t>CABOTAJE</t>
  </si>
  <si>
    <t>COMEX</t>
  </si>
  <si>
    <t>GRAFICO 13</t>
  </si>
  <si>
    <t>PUERTOS</t>
  </si>
  <si>
    <t>TON</t>
  </si>
  <si>
    <t>Tocopilla</t>
  </si>
  <si>
    <t>Puerto Cabo Froward</t>
  </si>
  <si>
    <t>Terminal Graneles del Norte</t>
  </si>
  <si>
    <t>Puerto Angamos</t>
  </si>
  <si>
    <t>Caleta Coloso</t>
  </si>
  <si>
    <t>Huachipato</t>
  </si>
  <si>
    <t>Corral</t>
  </si>
  <si>
    <t>Terminal Muelle Mecanizado Esperanza</t>
  </si>
  <si>
    <t>Terminal Marítimo Enaex</t>
  </si>
  <si>
    <t>Terminal Portuario Terquim</t>
  </si>
  <si>
    <t>Terminal Marítimo Oxiquim</t>
  </si>
  <si>
    <t>Terminal Marítimo Escuadrón</t>
  </si>
  <si>
    <t>Territorio Antártico Chileno</t>
  </si>
  <si>
    <t>GRAFICO 15: Número de naves atendidas por el servicio de pilotaje en canales australes Años 2015 al 2024</t>
  </si>
  <si>
    <t>GRAFICO 16: Tráfico marítimo (avistamientos) de naves mayores en el Estrecho de Magallanes Año 2015 al 2024</t>
  </si>
  <si>
    <t>GRAFICO 17: Número de activaciones del Servicio de Búsqueda y Rescate Marítimo
Años 2015 al 2024</t>
  </si>
  <si>
    <t xml:space="preserve">    GRAFICO 18: Servicio de búsqueda y rescate marítimo. Número de muertos y desaparecidos
Años 2015 - 2024</t>
  </si>
  <si>
    <t xml:space="preserve">    GRAFICO 19: Servicio de búsqueda y rescate marítimo. Número de sobrevivientes
Años 2015 - 2024</t>
  </si>
  <si>
    <t>GRAFICO 20 : Bañistas muertos y desaparecidos
Temporada estival 2015/2016 al 2024/2025</t>
  </si>
  <si>
    <t>GRÁFICO 21 : Personal Marítimo-Portuario Vigente al 31 de Diciembre de 2024</t>
  </si>
  <si>
    <t>GRÁFICO 22 : TURNOS DE TRABAJADORES PORTUARIOS POR MES AÑO 2024</t>
  </si>
  <si>
    <t>Mayores tonelajes movilizados por puertos Chilenos.</t>
  </si>
  <si>
    <t>GRAFICO 14:  Número de recepciones de naves a puerto
Año 2015 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</si>
</sst>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 * #,##0_ ;_ * \-#,##0_ ;_ * &quot;-&quot;_ ;_ @_ "/>
    <numFmt numFmtId="165" formatCode="0.0%"/>
  </numFmts>
  <fonts count="6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  <font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indexed="8"/>
      <name val="MS Sans Serif"/>
      <family val="2"/>
    </font>
    <font>
      <b/>
      <sz val="18"/>
      <color rgb="FF00000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0"/>
      <name val="Geneva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name val="Arial"/>
      <family val="2"/>
    </font>
    <font>
      <sz val="10"/>
      <name val="Geneva"/>
      <family val="2"/>
      <charset val="1"/>
    </font>
    <font>
      <b/>
      <sz val="2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8"/>
      <name val="Times New Roman"/>
      <family val="1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4.4"/>
      <color rgb="FF000000"/>
      <name val="Arial"/>
      <family val="2"/>
    </font>
    <font>
      <sz val="14.4"/>
      <color rgb="FF000000"/>
      <name val="Arial"/>
      <family val="2"/>
    </font>
    <font>
      <sz val="10"/>
      <color indexed="8"/>
      <name val="Arial"/>
      <family val="2"/>
    </font>
    <font>
      <sz val="10"/>
      <name val="Geneva"/>
      <family val="2"/>
    </font>
    <font>
      <b/>
      <sz val="12"/>
      <color rgb="FF000000"/>
      <name val="Calibri"/>
      <family val="2"/>
      <scheme val="minor"/>
    </font>
    <font>
      <sz val="10"/>
      <color theme="0"/>
      <name val="Geneva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b/>
      <sz val="12"/>
      <color theme="1"/>
      <name val="Arial"/>
      <family val="2"/>
    </font>
    <font>
      <sz val="10"/>
      <color rgb="FFFF0000"/>
      <name val="Geneva"/>
      <family val="2"/>
    </font>
    <font>
      <sz val="10"/>
      <color theme="1"/>
      <name val="Geneva"/>
      <family val="2"/>
    </font>
    <font>
      <b/>
      <sz val="11"/>
      <name val="Arial"/>
      <family val="2"/>
    </font>
    <font>
      <b/>
      <sz val="12"/>
      <name val="Times New Roman"/>
      <family val="1"/>
    </font>
    <font>
      <b/>
      <sz val="9"/>
      <color theme="0"/>
      <name val="Arial"/>
      <family val="2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9" fontId="5" fillId="0" borderId="0" applyFont="0" applyFill="0" applyBorder="0" applyAlignment="0" applyProtection="0"/>
    <xf numFmtId="0" fontId="14" fillId="0" borderId="0"/>
    <xf numFmtId="0" fontId="14" fillId="0" borderId="0"/>
    <xf numFmtId="0" fontId="25" fillId="0" borderId="0"/>
    <xf numFmtId="0" fontId="26" fillId="0" borderId="0"/>
    <xf numFmtId="4" fontId="29" fillId="0" borderId="0" applyFont="0" applyFill="0" applyBorder="0" applyAlignment="0" applyProtection="0"/>
    <xf numFmtId="0" fontId="30" fillId="0" borderId="0"/>
    <xf numFmtId="0" fontId="40" fillId="0" borderId="0"/>
    <xf numFmtId="0" fontId="41" fillId="0" borderId="0"/>
  </cellStyleXfs>
  <cellXfs count="176">
    <xf numFmtId="0" fontId="0" fillId="0" borderId="0" xfId="0"/>
    <xf numFmtId="0" fontId="1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 readingOrder="1"/>
    </xf>
    <xf numFmtId="41" fontId="1" fillId="2" borderId="0" xfId="0" applyNumberFormat="1" applyFont="1" applyFill="1"/>
    <xf numFmtId="49" fontId="3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readingOrder="1"/>
    </xf>
    <xf numFmtId="0" fontId="10" fillId="2" borderId="0" xfId="0" applyFont="1" applyFill="1"/>
    <xf numFmtId="3" fontId="10" fillId="2" borderId="0" xfId="0" applyNumberFormat="1" applyFont="1" applyFill="1"/>
    <xf numFmtId="0" fontId="8" fillId="2" borderId="0" xfId="0" applyFont="1" applyFill="1"/>
    <xf numFmtId="0" fontId="11" fillId="2" borderId="1" xfId="0" applyFont="1" applyFill="1" applyBorder="1" applyAlignment="1">
      <alignment horizontal="left"/>
    </xf>
    <xf numFmtId="41" fontId="11" fillId="2" borderId="1" xfId="0" applyNumberFormat="1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41" fontId="12" fillId="2" borderId="1" xfId="0" applyNumberFormat="1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/>
    <xf numFmtId="41" fontId="11" fillId="2" borderId="1" xfId="0" applyNumberFormat="1" applyFont="1" applyFill="1" applyBorder="1"/>
    <xf numFmtId="0" fontId="12" fillId="2" borderId="1" xfId="0" applyFont="1" applyFill="1" applyBorder="1"/>
    <xf numFmtId="41" fontId="12" fillId="2" borderId="1" xfId="0" applyNumberFormat="1" applyFont="1" applyFill="1" applyBorder="1"/>
    <xf numFmtId="0" fontId="11" fillId="2" borderId="3" xfId="0" applyFont="1" applyFill="1" applyBorder="1" applyAlignment="1">
      <alignment horizontal="left"/>
    </xf>
    <xf numFmtId="0" fontId="11" fillId="2" borderId="1" xfId="0" applyFont="1" applyFill="1" applyBorder="1"/>
    <xf numFmtId="0" fontId="12" fillId="3" borderId="1" xfId="0" applyFont="1" applyFill="1" applyBorder="1"/>
    <xf numFmtId="41" fontId="12" fillId="3" borderId="1" xfId="0" applyNumberFormat="1" applyFont="1" applyFill="1" applyBorder="1"/>
    <xf numFmtId="0" fontId="11" fillId="2" borderId="4" xfId="0" applyFont="1" applyFill="1" applyBorder="1"/>
    <xf numFmtId="49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3" fontId="1" fillId="2" borderId="0" xfId="0" applyNumberFormat="1" applyFont="1" applyFill="1"/>
    <xf numFmtId="3" fontId="6" fillId="2" borderId="0" xfId="0" applyNumberFormat="1" applyFont="1" applyFill="1"/>
    <xf numFmtId="0" fontId="7" fillId="2" borderId="0" xfId="0" applyFont="1" applyFill="1"/>
    <xf numFmtId="0" fontId="1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" vertical="center" readingOrder="1"/>
    </xf>
    <xf numFmtId="0" fontId="1" fillId="2" borderId="0" xfId="0" applyFont="1" applyFill="1" applyAlignment="1">
      <alignment vertical="top"/>
    </xf>
    <xf numFmtId="0" fontId="16" fillId="2" borderId="0" xfId="0" applyFont="1" applyFill="1" applyAlignment="1">
      <alignment vertical="top"/>
    </xf>
    <xf numFmtId="3" fontId="16" fillId="2" borderId="0" xfId="0" applyNumberFormat="1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17" fillId="2" borderId="0" xfId="2" applyFont="1" applyFill="1" applyAlignment="1">
      <alignment horizontal="center" vertical="center"/>
    </xf>
    <xf numFmtId="3" fontId="17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/>
    <xf numFmtId="165" fontId="1" fillId="2" borderId="0" xfId="1" applyNumberFormat="1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top"/>
    </xf>
    <xf numFmtId="164" fontId="1" fillId="2" borderId="0" xfId="0" applyNumberFormat="1" applyFont="1" applyFill="1"/>
    <xf numFmtId="0" fontId="16" fillId="2" borderId="0" xfId="0" applyFont="1" applyFill="1"/>
    <xf numFmtId="3" fontId="16" fillId="2" borderId="0" xfId="0" applyNumberFormat="1" applyFont="1" applyFill="1"/>
    <xf numFmtId="0" fontId="18" fillId="2" borderId="0" xfId="0" applyFont="1" applyFill="1"/>
    <xf numFmtId="0" fontId="20" fillId="2" borderId="0" xfId="2" applyFont="1" applyFill="1" applyAlignment="1">
      <alignment horizontal="center"/>
    </xf>
    <xf numFmtId="3" fontId="20" fillId="2" borderId="0" xfId="0" applyNumberFormat="1" applyFont="1" applyFill="1" applyAlignment="1">
      <alignment horizontal="center"/>
    </xf>
    <xf numFmtId="0" fontId="16" fillId="2" borderId="0" xfId="2" applyFont="1" applyFill="1" applyAlignment="1">
      <alignment horizontal="left"/>
    </xf>
    <xf numFmtId="41" fontId="20" fillId="2" borderId="0" xfId="0" applyNumberFormat="1" applyFont="1" applyFill="1"/>
    <xf numFmtId="165" fontId="16" fillId="2" borderId="0" xfId="1" applyNumberFormat="1" applyFont="1" applyFill="1" applyBorder="1" applyAlignment="1"/>
    <xf numFmtId="0" fontId="21" fillId="2" borderId="0" xfId="0" applyFont="1" applyFill="1"/>
    <xf numFmtId="3" fontId="21" fillId="2" borderId="0" xfId="0" applyNumberFormat="1" applyFont="1" applyFill="1"/>
    <xf numFmtId="0" fontId="22" fillId="2" borderId="0" xfId="0" applyFont="1" applyFill="1"/>
    <xf numFmtId="41" fontId="17" fillId="2" borderId="0" xfId="0" applyNumberFormat="1" applyFont="1" applyFill="1"/>
    <xf numFmtId="165" fontId="21" fillId="2" borderId="0" xfId="1" applyNumberFormat="1" applyFont="1" applyFill="1" applyBorder="1"/>
    <xf numFmtId="0" fontId="22" fillId="2" borderId="0" xfId="0" applyFont="1" applyFill="1" applyAlignment="1">
      <alignment horizontal="left"/>
    </xf>
    <xf numFmtId="0" fontId="23" fillId="0" borderId="0" xfId="0" applyFont="1" applyAlignment="1">
      <alignment horizontal="left" vertical="center" readingOrder="1"/>
    </xf>
    <xf numFmtId="0" fontId="17" fillId="2" borderId="0" xfId="0" applyFont="1" applyFill="1"/>
    <xf numFmtId="41" fontId="17" fillId="2" borderId="0" xfId="0" applyNumberFormat="1" applyFont="1" applyFill="1" applyAlignment="1">
      <alignment vertical="top"/>
    </xf>
    <xf numFmtId="0" fontId="13" fillId="0" borderId="0" xfId="0" applyFont="1" applyAlignment="1">
      <alignment horizontal="center" vertical="center" readingOrder="1"/>
    </xf>
    <xf numFmtId="165" fontId="16" fillId="2" borderId="0" xfId="1" applyNumberFormat="1" applyFont="1" applyFill="1" applyBorder="1"/>
    <xf numFmtId="0" fontId="16" fillId="2" borderId="0" xfId="2" applyFont="1" applyFill="1" applyAlignment="1">
      <alignment horizontal="left" wrapText="1"/>
    </xf>
    <xf numFmtId="0" fontId="20" fillId="2" borderId="0" xfId="0" applyFont="1" applyFill="1"/>
    <xf numFmtId="41" fontId="20" fillId="2" borderId="0" xfId="0" applyNumberFormat="1" applyFont="1" applyFill="1" applyAlignment="1">
      <alignment vertical="top"/>
    </xf>
    <xf numFmtId="0" fontId="16" fillId="0" borderId="0" xfId="0" applyFont="1"/>
    <xf numFmtId="165" fontId="16" fillId="0" borderId="0" xfId="0" applyNumberFormat="1" applyFont="1"/>
    <xf numFmtId="0" fontId="24" fillId="0" borderId="0" xfId="0" applyFont="1"/>
    <xf numFmtId="0" fontId="20" fillId="0" borderId="0" xfId="3" applyFont="1" applyAlignment="1">
      <alignment horizontal="center"/>
    </xf>
    <xf numFmtId="165" fontId="20" fillId="0" borderId="0" xfId="0" applyNumberFormat="1" applyFont="1" applyAlignment="1">
      <alignment horizontal="center"/>
    </xf>
    <xf numFmtId="41" fontId="20" fillId="0" borderId="0" xfId="0" applyNumberFormat="1" applyFont="1" applyAlignment="1">
      <alignment horizontal="right"/>
    </xf>
    <xf numFmtId="165" fontId="20" fillId="0" borderId="0" xfId="1" applyNumberFormat="1" applyFont="1" applyFill="1" applyBorder="1" applyAlignment="1">
      <alignment horizontal="right"/>
    </xf>
    <xf numFmtId="0" fontId="20" fillId="0" borderId="0" xfId="0" applyFont="1"/>
    <xf numFmtId="41" fontId="20" fillId="0" borderId="0" xfId="0" applyNumberFormat="1" applyFont="1"/>
    <xf numFmtId="3" fontId="16" fillId="0" borderId="0" xfId="0" applyNumberFormat="1" applyFont="1"/>
    <xf numFmtId="3" fontId="24" fillId="0" borderId="0" xfId="0" applyNumberFormat="1" applyFont="1"/>
    <xf numFmtId="165" fontId="24" fillId="0" borderId="0" xfId="0" applyNumberFormat="1" applyFont="1"/>
    <xf numFmtId="0" fontId="18" fillId="0" borderId="0" xfId="4" applyFont="1"/>
    <xf numFmtId="0" fontId="16" fillId="0" borderId="0" xfId="4" applyFont="1"/>
    <xf numFmtId="3" fontId="16" fillId="0" borderId="0" xfId="4" applyNumberFormat="1" applyFont="1"/>
    <xf numFmtId="3" fontId="18" fillId="0" borderId="0" xfId="4" applyNumberFormat="1" applyFont="1" applyAlignment="1">
      <alignment horizontal="center"/>
    </xf>
    <xf numFmtId="0" fontId="27" fillId="0" borderId="0" xfId="5" applyFont="1" applyAlignment="1">
      <alignment horizontal="center"/>
    </xf>
    <xf numFmtId="3" fontId="28" fillId="0" borderId="0" xfId="4" applyNumberFormat="1" applyFont="1" applyAlignment="1">
      <alignment horizontal="center"/>
    </xf>
    <xf numFmtId="0" fontId="23" fillId="0" borderId="0" xfId="4" applyFont="1"/>
    <xf numFmtId="3" fontId="16" fillId="0" borderId="0" xfId="6" applyNumberFormat="1" applyFont="1"/>
    <xf numFmtId="0" fontId="31" fillId="0" borderId="0" xfId="4" applyFont="1"/>
    <xf numFmtId="0" fontId="10" fillId="0" borderId="0" xfId="4" applyFont="1"/>
    <xf numFmtId="3" fontId="33" fillId="0" borderId="0" xfId="4" applyNumberFormat="1" applyFont="1" applyAlignment="1">
      <alignment horizontal="center"/>
    </xf>
    <xf numFmtId="0" fontId="34" fillId="0" borderId="0" xfId="4" applyFont="1"/>
    <xf numFmtId="3" fontId="10" fillId="0" borderId="0" xfId="4" applyNumberFormat="1" applyFont="1"/>
    <xf numFmtId="49" fontId="10" fillId="0" borderId="0" xfId="4" applyNumberFormat="1" applyFont="1"/>
    <xf numFmtId="0" fontId="35" fillId="0" borderId="0" xfId="4" applyFont="1"/>
    <xf numFmtId="0" fontId="36" fillId="0" borderId="0" xfId="4" applyFont="1"/>
    <xf numFmtId="3" fontId="37" fillId="0" borderId="0" xfId="4" applyNumberFormat="1" applyFont="1"/>
    <xf numFmtId="0" fontId="35" fillId="0" borderId="0" xfId="4" applyFont="1" applyAlignment="1">
      <alignment vertical="center"/>
    </xf>
    <xf numFmtId="0" fontId="19" fillId="0" borderId="0" xfId="4" applyFont="1" applyAlignment="1">
      <alignment horizontal="center"/>
    </xf>
    <xf numFmtId="3" fontId="36" fillId="0" borderId="0" xfId="4" applyNumberFormat="1" applyFont="1"/>
    <xf numFmtId="0" fontId="36" fillId="0" borderId="0" xfId="4" applyFont="1" applyAlignment="1">
      <alignment vertical="center"/>
    </xf>
    <xf numFmtId="0" fontId="38" fillId="0" borderId="0" xfId="4" applyFont="1" applyAlignment="1">
      <alignment horizontal="center" vertical="center" readingOrder="1"/>
    </xf>
    <xf numFmtId="0" fontId="19" fillId="0" borderId="0" xfId="4" applyFont="1" applyAlignment="1">
      <alignment vertical="center"/>
    </xf>
    <xf numFmtId="3" fontId="35" fillId="0" borderId="0" xfId="4" applyNumberFormat="1" applyFont="1" applyAlignment="1">
      <alignment horizontal="center"/>
    </xf>
    <xf numFmtId="0" fontId="37" fillId="0" borderId="0" xfId="4" applyFont="1"/>
    <xf numFmtId="3" fontId="36" fillId="0" borderId="0" xfId="6" applyNumberFormat="1" applyFont="1"/>
    <xf numFmtId="0" fontId="39" fillId="0" borderId="0" xfId="4" applyFont="1" applyAlignment="1">
      <alignment horizontal="center" vertical="center" readingOrder="1"/>
    </xf>
    <xf numFmtId="41" fontId="36" fillId="0" borderId="0" xfId="4" applyNumberFormat="1" applyFont="1"/>
    <xf numFmtId="2" fontId="37" fillId="0" borderId="0" xfId="8" applyNumberFormat="1" applyFont="1" applyAlignment="1">
      <alignment horizontal="center"/>
    </xf>
    <xf numFmtId="41" fontId="37" fillId="0" borderId="0" xfId="4" applyNumberFormat="1" applyFont="1" applyAlignment="1">
      <alignment vertical="center" wrapText="1"/>
    </xf>
    <xf numFmtId="1" fontId="37" fillId="0" borderId="0" xfId="8" applyNumberFormat="1" applyFont="1" applyAlignment="1">
      <alignment horizontal="center"/>
    </xf>
    <xf numFmtId="0" fontId="41" fillId="2" borderId="0" xfId="9" applyFill="1"/>
    <xf numFmtId="0" fontId="43" fillId="2" borderId="0" xfId="9" applyFont="1" applyFill="1"/>
    <xf numFmtId="41" fontId="43" fillId="2" borderId="0" xfId="9" applyNumberFormat="1" applyFont="1" applyFill="1"/>
    <xf numFmtId="41" fontId="41" fillId="2" borderId="0" xfId="9" applyNumberFormat="1" applyFill="1"/>
    <xf numFmtId="0" fontId="44" fillId="0" borderId="0" xfId="4" applyFont="1"/>
    <xf numFmtId="0" fontId="45" fillId="0" borderId="0" xfId="4" applyFont="1"/>
    <xf numFmtId="0" fontId="46" fillId="0" borderId="0" xfId="4" applyFont="1"/>
    <xf numFmtId="0" fontId="47" fillId="0" borderId="0" xfId="4" applyFont="1"/>
    <xf numFmtId="0" fontId="48" fillId="0" borderId="0" xfId="4" applyFont="1"/>
    <xf numFmtId="0" fontId="49" fillId="0" borderId="0" xfId="4" applyFont="1"/>
    <xf numFmtId="3" fontId="50" fillId="0" borderId="0" xfId="4" applyNumberFormat="1" applyFont="1"/>
    <xf numFmtId="0" fontId="50" fillId="0" borderId="0" xfId="4" applyFont="1"/>
    <xf numFmtId="3" fontId="16" fillId="0" borderId="0" xfId="4" applyNumberFormat="1" applyFont="1" applyAlignment="1">
      <alignment horizontal="center"/>
    </xf>
    <xf numFmtId="0" fontId="16" fillId="0" borderId="0" xfId="4" applyFont="1" applyAlignment="1">
      <alignment horizontal="center"/>
    </xf>
    <xf numFmtId="0" fontId="22" fillId="0" borderId="0" xfId="4" applyFont="1"/>
    <xf numFmtId="0" fontId="18" fillId="2" borderId="0" xfId="4" applyFont="1" applyFill="1"/>
    <xf numFmtId="0" fontId="51" fillId="2" borderId="0" xfId="4" applyFont="1" applyFill="1"/>
    <xf numFmtId="3" fontId="50" fillId="2" borderId="0" xfId="4" applyNumberFormat="1" applyFont="1" applyFill="1"/>
    <xf numFmtId="0" fontId="16" fillId="2" borderId="0" xfId="4" applyFont="1" applyFill="1"/>
    <xf numFmtId="3" fontId="16" fillId="2" borderId="0" xfId="4" applyNumberFormat="1" applyFont="1" applyFill="1"/>
    <xf numFmtId="0" fontId="16" fillId="2" borderId="0" xfId="4" applyFont="1" applyFill="1" applyAlignment="1">
      <alignment horizontal="center"/>
    </xf>
    <xf numFmtId="3" fontId="16" fillId="2" borderId="0" xfId="4" applyNumberFormat="1" applyFont="1" applyFill="1" applyAlignment="1">
      <alignment horizontal="center"/>
    </xf>
    <xf numFmtId="0" fontId="50" fillId="2" borderId="0" xfId="4" applyFont="1" applyFill="1"/>
    <xf numFmtId="0" fontId="52" fillId="2" borderId="0" xfId="4" applyFont="1" applyFill="1" applyAlignment="1">
      <alignment vertical="center"/>
    </xf>
    <xf numFmtId="0" fontId="53" fillId="2" borderId="0" xfId="9" applyFont="1" applyFill="1"/>
    <xf numFmtId="0" fontId="20" fillId="2" borderId="0" xfId="4" applyFont="1" applyFill="1" applyAlignment="1">
      <alignment horizontal="center" vertical="center"/>
    </xf>
    <xf numFmtId="41" fontId="20" fillId="2" borderId="0" xfId="4" applyNumberFormat="1" applyFont="1" applyFill="1"/>
    <xf numFmtId="1" fontId="54" fillId="2" borderId="0" xfId="9" applyNumberFormat="1" applyFont="1" applyFill="1" applyAlignment="1">
      <alignment horizontal="center"/>
    </xf>
    <xf numFmtId="41" fontId="53" fillId="2" borderId="0" xfId="9" applyNumberFormat="1" applyFont="1" applyFill="1"/>
    <xf numFmtId="3" fontId="22" fillId="0" borderId="0" xfId="4" applyNumberFormat="1" applyFont="1"/>
    <xf numFmtId="3" fontId="55" fillId="0" borderId="0" xfId="4" applyNumberFormat="1" applyFont="1" applyAlignment="1">
      <alignment horizontal="center"/>
    </xf>
    <xf numFmtId="1" fontId="21" fillId="0" borderId="0" xfId="4" applyNumberFormat="1" applyFont="1"/>
    <xf numFmtId="3" fontId="21" fillId="0" borderId="0" xfId="4" applyNumberFormat="1" applyFont="1"/>
    <xf numFmtId="3" fontId="55" fillId="0" borderId="0" xfId="4" applyNumberFormat="1" applyFont="1"/>
    <xf numFmtId="3" fontId="22" fillId="0" borderId="0" xfId="4" applyNumberFormat="1" applyFont="1" applyAlignment="1">
      <alignment horizontal="center"/>
    </xf>
    <xf numFmtId="3" fontId="17" fillId="0" borderId="0" xfId="4" applyNumberFormat="1" applyFont="1"/>
    <xf numFmtId="0" fontId="56" fillId="0" borderId="0" xfId="4" applyFont="1"/>
    <xf numFmtId="3" fontId="31" fillId="0" borderId="0" xfId="4" applyNumberFormat="1" applyFont="1"/>
    <xf numFmtId="0" fontId="10" fillId="0" borderId="5" xfId="4" applyFont="1" applyBorder="1"/>
    <xf numFmtId="1" fontId="23" fillId="0" borderId="0" xfId="4" applyNumberFormat="1" applyFont="1" applyAlignment="1">
      <alignment horizontal="center"/>
    </xf>
    <xf numFmtId="0" fontId="19" fillId="0" borderId="0" xfId="4" applyFont="1"/>
    <xf numFmtId="0" fontId="57" fillId="0" borderId="5" xfId="4" applyFont="1" applyBorder="1" applyAlignment="1">
      <alignment vertical="center"/>
    </xf>
    <xf numFmtId="3" fontId="57" fillId="0" borderId="5" xfId="4" applyNumberFormat="1" applyFont="1" applyBorder="1" applyAlignment="1">
      <alignment horizontal="center" vertical="center"/>
    </xf>
    <xf numFmtId="0" fontId="2" fillId="0" borderId="5" xfId="4" applyFont="1" applyBorder="1" applyAlignment="1">
      <alignment vertical="center"/>
    </xf>
    <xf numFmtId="41" fontId="57" fillId="0" borderId="5" xfId="4" applyNumberFormat="1" applyFont="1" applyBorder="1" applyAlignment="1">
      <alignment horizontal="left"/>
    </xf>
    <xf numFmtId="0" fontId="57" fillId="0" borderId="5" xfId="4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 readingOrder="1"/>
    </xf>
    <xf numFmtId="0" fontId="15" fillId="2" borderId="0" xfId="0" applyFont="1" applyFill="1" applyAlignment="1">
      <alignment horizontal="center" vertical="center" readingOrder="1"/>
    </xf>
    <xf numFmtId="0" fontId="19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center" vertical="center" readingOrder="1"/>
    </xf>
    <xf numFmtId="3" fontId="55" fillId="0" borderId="0" xfId="4" applyNumberFormat="1" applyFont="1" applyAlignment="1">
      <alignment horizontal="center"/>
    </xf>
    <xf numFmtId="0" fontId="27" fillId="0" borderId="0" xfId="4" applyFont="1" applyAlignment="1">
      <alignment horizontal="center" wrapText="1"/>
    </xf>
    <xf numFmtId="0" fontId="27" fillId="0" borderId="0" xfId="4" applyFont="1" applyAlignment="1">
      <alignment horizontal="center"/>
    </xf>
    <xf numFmtId="0" fontId="55" fillId="0" borderId="0" xfId="4" applyFont="1" applyAlignment="1">
      <alignment horizontal="left"/>
    </xf>
    <xf numFmtId="0" fontId="19" fillId="0" borderId="0" xfId="4" applyFont="1" applyAlignment="1">
      <alignment horizontal="center" vertical="center" wrapText="1"/>
    </xf>
    <xf numFmtId="0" fontId="19" fillId="0" borderId="0" xfId="4" applyFont="1" applyAlignment="1">
      <alignment horizontal="center" vertical="center"/>
    </xf>
    <xf numFmtId="0" fontId="32" fillId="0" borderId="0" xfId="4" applyFont="1" applyAlignment="1">
      <alignment horizontal="center" vertical="center" wrapText="1"/>
    </xf>
    <xf numFmtId="0" fontId="42" fillId="2" borderId="0" xfId="0" applyFont="1" applyFill="1" applyAlignment="1">
      <alignment horizontal="center" vertical="center" readingOrder="1"/>
    </xf>
    <xf numFmtId="0" fontId="9" fillId="2" borderId="0" xfId="4" applyFont="1" applyFill="1" applyAlignment="1">
      <alignment horizontal="center" vertical="center" readingOrder="1"/>
    </xf>
    <xf numFmtId="0" fontId="19" fillId="0" borderId="0" xfId="4" applyFont="1" applyAlignment="1">
      <alignment horizontal="left" vertical="center"/>
    </xf>
    <xf numFmtId="0" fontId="58" fillId="0" borderId="0" xfId="4" applyFont="1"/>
    <xf numFmtId="3" fontId="58" fillId="0" borderId="0" xfId="4" applyNumberFormat="1" applyFont="1"/>
    <xf numFmtId="0" fontId="58" fillId="0" borderId="5" xfId="4" applyFont="1" applyBorder="1"/>
    <xf numFmtId="0" fontId="59" fillId="0" borderId="0" xfId="4" applyFont="1" applyAlignment="1"/>
    <xf numFmtId="0" fontId="60" fillId="0" borderId="0" xfId="0" applyFont="1" applyAlignment="1">
      <alignment horizontal="center"/>
    </xf>
  </cellXfs>
  <cellStyles count="10">
    <cellStyle name="Millares 2" xfId="6" xr:uid="{00000000-0005-0000-0000-000000000000}"/>
    <cellStyle name="Normal" xfId="0" builtinId="0"/>
    <cellStyle name="Normal 2" xfId="4" xr:uid="{00000000-0005-0000-0000-000002000000}"/>
    <cellStyle name="Normal 2 2" xfId="9" xr:uid="{00000000-0005-0000-0000-000003000000}"/>
    <cellStyle name="Normal_3.3.5" xfId="3" xr:uid="{00000000-0005-0000-0000-000004000000}"/>
    <cellStyle name="Normal_cuadro 9.1.2" xfId="8" xr:uid="{00000000-0005-0000-0000-000005000000}"/>
    <cellStyle name="Normal_Hoja1" xfId="2" xr:uid="{00000000-0005-0000-0000-000006000000}"/>
    <cellStyle name="Porcentaje" xfId="1" builtinId="5"/>
    <cellStyle name="TIMES 14" xfId="5" xr:uid="{00000000-0005-0000-0000-000008000000}"/>
    <cellStyle name="TIMES 22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0"/>
                  <c:y val="-9.6881613528945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6D-7048-96ED-A7010924ECF9}"/>
                </c:ext>
              </c:extLst>
            </c:dLbl>
            <c:dLbl>
              <c:idx val="2"/>
              <c:layout>
                <c:manualLayout>
                  <c:x val="0"/>
                  <c:y val="-1.4532242029341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6D-7048-96ED-A7010924ECF9}"/>
                </c:ext>
              </c:extLst>
            </c:dLbl>
            <c:dLbl>
              <c:idx val="3"/>
              <c:layout>
                <c:manualLayout>
                  <c:x val="0"/>
                  <c:y val="-1.937632270578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6D-7048-96ED-A7010924ECF9}"/>
                </c:ext>
              </c:extLst>
            </c:dLbl>
            <c:dLbl>
              <c:idx val="4"/>
              <c:layout>
                <c:manualLayout>
                  <c:x val="1.618122977346219E-3"/>
                  <c:y val="-1.4532242029341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6D-7048-96ED-A7010924ECF9}"/>
                </c:ext>
              </c:extLst>
            </c:dLbl>
            <c:dLbl>
              <c:idx val="5"/>
              <c:layout>
                <c:manualLayout>
                  <c:x val="-1.2741125805876207E-7"/>
                  <c:y val="-1.453224202934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6D-7048-96ED-A7010924ECF9}"/>
                </c:ext>
              </c:extLst>
            </c:dLbl>
            <c:dLbl>
              <c:idx val="6"/>
              <c:layout>
                <c:manualLayout>
                  <c:x val="0"/>
                  <c:y val="-3.1486524396907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6D-7048-96ED-A7010924ECF9}"/>
                </c:ext>
              </c:extLst>
            </c:dLbl>
            <c:dLbl>
              <c:idx val="7"/>
              <c:layout>
                <c:manualLayout>
                  <c:x val="0"/>
                  <c:y val="-1.4532242029341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6D-7048-96ED-A7010924ECF9}"/>
                </c:ext>
              </c:extLst>
            </c:dLbl>
            <c:dLbl>
              <c:idx val="8"/>
              <c:layout>
                <c:manualLayout>
                  <c:x val="-1.1866098089028343E-16"/>
                  <c:y val="-1.211020169111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6D-7048-96ED-A7010924ECF9}"/>
                </c:ext>
              </c:extLst>
            </c:dLbl>
            <c:dLbl>
              <c:idx val="9"/>
              <c:layout>
                <c:manualLayout>
                  <c:x val="-1.1866098089028343E-16"/>
                  <c:y val="-9.68816135289456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6D-7048-96ED-A7010924ECF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'Gáfico 1'!$A$35:$A$44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'Gáfico 1'!$B$35:$B$44</c:f>
              <c:numCache>
                <c:formatCode>_(* #,##0_);_(* \(#,##0\);_(* "-"_);_(@_)</c:formatCode>
                <c:ptCount val="10"/>
                <c:pt idx="0">
                  <c:v>669669</c:v>
                </c:pt>
                <c:pt idx="1">
                  <c:v>804999</c:v>
                </c:pt>
                <c:pt idx="2">
                  <c:v>854655</c:v>
                </c:pt>
                <c:pt idx="3">
                  <c:v>766988</c:v>
                </c:pt>
                <c:pt idx="4">
                  <c:v>700588</c:v>
                </c:pt>
                <c:pt idx="5">
                  <c:v>671692</c:v>
                </c:pt>
                <c:pt idx="6">
                  <c:v>648787</c:v>
                </c:pt>
                <c:pt idx="7">
                  <c:v>695499</c:v>
                </c:pt>
                <c:pt idx="8">
                  <c:v>721914</c:v>
                </c:pt>
                <c:pt idx="9">
                  <c:v>692521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D-7048-96ED-A7010924EC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shape val="box"/>
        <c:axId val="303795200"/>
        <c:axId val="199273280"/>
        <c:axId val="0"/>
      </c:bar3DChart>
      <c:catAx>
        <c:axId val="30379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9273280"/>
        <c:crosses val="autoZero"/>
        <c:auto val="1"/>
        <c:lblAlgn val="ctr"/>
        <c:lblOffset val="100"/>
        <c:noMultiLvlLbl val="0"/>
      </c:catAx>
      <c:valAx>
        <c:axId val="199273280"/>
        <c:scaling>
          <c:orientation val="minMax"/>
        </c:scaling>
        <c:delete val="0"/>
        <c:axPos val="l"/>
        <c:numFmt formatCode="#,##0_);\(#,##0\)" sourceLinked="0"/>
        <c:majorTickMark val="out"/>
        <c:minorTickMark val="none"/>
        <c:tickLblPos val="nextTo"/>
        <c:crossAx val="3037952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40"/>
      <c:rotY val="110"/>
      <c:depthPercent val="2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7022211580959"/>
          <c:y val="0.14043725512571797"/>
          <c:w val="0.66044876938593899"/>
          <c:h val="0.8265968656091901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0"/>
            <c:extLst>
              <c:ext xmlns:c16="http://schemas.microsoft.com/office/drawing/2014/chart" uri="{C3380CC4-5D6E-409C-BE32-E72D297353CC}">
                <c16:uniqueId val="{00000000-D893-B047-914B-9C8EE0BBB05F}"/>
              </c:ext>
            </c:extLst>
          </c:dPt>
          <c:dLbls>
            <c:dLbl>
              <c:idx val="0"/>
              <c:layout>
                <c:manualLayout>
                  <c:x val="3.6042874896890481E-2"/>
                  <c:y val="1.45897523679105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93-B047-914B-9C8EE0BBB05F}"/>
                </c:ext>
              </c:extLst>
            </c:dLbl>
            <c:dLbl>
              <c:idx val="1"/>
              <c:layout>
                <c:manualLayout>
                  <c:x val="-5.9607766055375629E-3"/>
                  <c:y val="3.21166647647304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93-B047-914B-9C8EE0BBB05F}"/>
                </c:ext>
              </c:extLst>
            </c:dLbl>
            <c:dLbl>
              <c:idx val="2"/>
              <c:layout>
                <c:manualLayout>
                  <c:x val="2.0520417107089108E-2"/>
                  <c:y val="0.101031039598311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93-B047-914B-9C8EE0BBB05F}"/>
                </c:ext>
              </c:extLst>
            </c:dLbl>
            <c:dLbl>
              <c:idx val="3"/>
              <c:layout>
                <c:manualLayout>
                  <c:x val="-6.2787702360411549E-2"/>
                  <c:y val="4.7931644414013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93-B047-914B-9C8EE0BBB05F}"/>
                </c:ext>
              </c:extLst>
            </c:dLbl>
            <c:dLbl>
              <c:idx val="4"/>
              <c:layout>
                <c:manualLayout>
                  <c:x val="-0.10595619801052757"/>
                  <c:y val="1.556449465555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93-B047-914B-9C8EE0BBB05F}"/>
                </c:ext>
              </c:extLst>
            </c:dLbl>
            <c:dLbl>
              <c:idx val="5"/>
              <c:layout>
                <c:manualLayout>
                  <c:x val="-0.12302240055736374"/>
                  <c:y val="-5.897675833999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93-B047-914B-9C8EE0BBB05F}"/>
                </c:ext>
              </c:extLst>
            </c:dLbl>
            <c:dLbl>
              <c:idx val="6"/>
              <c:layout>
                <c:manualLayout>
                  <c:x val="1.381292123256361E-2"/>
                  <c:y val="-6.70630301647076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93-B047-914B-9C8EE0BBB05F}"/>
                </c:ext>
              </c:extLst>
            </c:dLbl>
            <c:dLbl>
              <c:idx val="8"/>
              <c:layout>
                <c:manualLayout>
                  <c:x val="2.2564453567286969E-2"/>
                  <c:y val="-4.4587660238122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93-B047-914B-9C8EE0BBB05F}"/>
                </c:ext>
              </c:extLst>
            </c:dLbl>
            <c:dLbl>
              <c:idx val="9"/>
              <c:layout>
                <c:manualLayout>
                  <c:x val="0.12497034484840257"/>
                  <c:y val="-2.48841720871847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93-B047-914B-9C8EE0BBB05F}"/>
                </c:ext>
              </c:extLst>
            </c:dLbl>
            <c:dLbl>
              <c:idx val="10"/>
              <c:layout>
                <c:manualLayout>
                  <c:x val="0.22489278578197525"/>
                  <c:y val="1.1877211000798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93-B047-914B-9C8EE0BBB0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2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'GRAFICO 11'!$B$4:$B$14</c:f>
              <c:strCache>
                <c:ptCount val="11"/>
                <c:pt idx="0">
                  <c:v>Agencias Maritimas Agental Ltda.</c:v>
                </c:pt>
                <c:pt idx="1">
                  <c:v>Ultramar Ltda.</c:v>
                </c:pt>
                <c:pt idx="2">
                  <c:v>Naviera Ultranav Ltda</c:v>
                </c:pt>
                <c:pt idx="3">
                  <c:v>Compañia Maritima Chilena S.A.</c:v>
                </c:pt>
                <c:pt idx="4">
                  <c:v>B&amp;M Agencia Marítima S.A.</c:v>
                </c:pt>
                <c:pt idx="5">
                  <c:v>Ian Taylor Chile Sa.</c:v>
                </c:pt>
                <c:pt idx="6">
                  <c:v>Navimag Ferries S.A.</c:v>
                </c:pt>
                <c:pt idx="7">
                  <c:v>Transportes Maritimos Kochifas S.A.</c:v>
                </c:pt>
                <c:pt idx="8">
                  <c:v>Agunsa S.A.</c:v>
                </c:pt>
                <c:pt idx="9">
                  <c:v>Mediterranean Shipping Company</c:v>
                </c:pt>
                <c:pt idx="10">
                  <c:v>Otras Agencias Nacionales</c:v>
                </c:pt>
              </c:strCache>
            </c:strRef>
          </c:cat>
          <c:val>
            <c:numRef>
              <c:f>'GRAFICO 11'!$D$4:$D$14</c:f>
              <c:numCache>
                <c:formatCode>0.0%</c:formatCode>
                <c:ptCount val="11"/>
                <c:pt idx="0">
                  <c:v>0.21166951445194315</c:v>
                </c:pt>
                <c:pt idx="1">
                  <c:v>0.14250442479215222</c:v>
                </c:pt>
                <c:pt idx="2">
                  <c:v>0.14013061490596856</c:v>
                </c:pt>
                <c:pt idx="3">
                  <c:v>7.5195262411505717E-2</c:v>
                </c:pt>
                <c:pt idx="4">
                  <c:v>4.0436147760708446E-2</c:v>
                </c:pt>
                <c:pt idx="5">
                  <c:v>3.9447194609741727E-2</c:v>
                </c:pt>
                <c:pt idx="6">
                  <c:v>3.056769252640771E-2</c:v>
                </c:pt>
                <c:pt idx="7">
                  <c:v>2.1724759717340721E-2</c:v>
                </c:pt>
                <c:pt idx="8">
                  <c:v>2.1605017501607537E-2</c:v>
                </c:pt>
                <c:pt idx="9">
                  <c:v>1.6962927000405446E-2</c:v>
                </c:pt>
                <c:pt idx="10">
                  <c:v>0.25975644432221873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93-B047-914B-9C8EE0BBB0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Tonelaje movilizado por servicio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Años 2015 al 2024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588174442364085"/>
          <c:y val="0.12420644159875824"/>
          <c:w val="0.8081935360685778"/>
          <c:h val="0.787619126188970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'grafico 12'!$O$4</c:f>
              <c:strCache>
                <c:ptCount val="1"/>
                <c:pt idx="0">
                  <c:v>CABOTAJE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12'!$N$35:$N$44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12'!$O$35:$O$44</c:f>
              <c:numCache>
                <c:formatCode>#,##0</c:formatCode>
                <c:ptCount val="10"/>
                <c:pt idx="0">
                  <c:v>14897895</c:v>
                </c:pt>
                <c:pt idx="1">
                  <c:v>13739586</c:v>
                </c:pt>
                <c:pt idx="2">
                  <c:v>14216086</c:v>
                </c:pt>
                <c:pt idx="3">
                  <c:v>13437055</c:v>
                </c:pt>
                <c:pt idx="4">
                  <c:v>11523822</c:v>
                </c:pt>
                <c:pt idx="5">
                  <c:v>10842108</c:v>
                </c:pt>
                <c:pt idx="6">
                  <c:v>11361329</c:v>
                </c:pt>
                <c:pt idx="7">
                  <c:v>12817370</c:v>
                </c:pt>
                <c:pt idx="8">
                  <c:v>10661049.134999998</c:v>
                </c:pt>
                <c:pt idx="9">
                  <c:v>11078273.972380001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F-014F-8A84-F60C466B41BC}"/>
            </c:ext>
          </c:extLst>
        </c:ser>
        <c:ser>
          <c:idx val="1"/>
          <c:order val="1"/>
          <c:tx>
            <c:strRef>
              <c:f>'grafico 12'!$P$4</c:f>
              <c:strCache>
                <c:ptCount val="1"/>
                <c:pt idx="0">
                  <c:v>COMEX</c:v>
                </c:pt>
              </c:strCache>
            </c:strRef>
          </c:tx>
          <c:spPr>
            <a:solidFill>
              <a:schemeClr val="accent6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12'!$N$35:$N$44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12'!$P$35:$P$44</c:f>
              <c:numCache>
                <c:formatCode>#,##0</c:formatCode>
                <c:ptCount val="10"/>
                <c:pt idx="0">
                  <c:v>111325969</c:v>
                </c:pt>
                <c:pt idx="1">
                  <c:v>113761742</c:v>
                </c:pt>
                <c:pt idx="2">
                  <c:v>115571129</c:v>
                </c:pt>
                <c:pt idx="3">
                  <c:v>122808366</c:v>
                </c:pt>
                <c:pt idx="4">
                  <c:v>114532916</c:v>
                </c:pt>
                <c:pt idx="5">
                  <c:v>115802102</c:v>
                </c:pt>
                <c:pt idx="6">
                  <c:v>125423615</c:v>
                </c:pt>
                <c:pt idx="7">
                  <c:v>117569335</c:v>
                </c:pt>
                <c:pt idx="8">
                  <c:v>108633005.90702499</c:v>
                </c:pt>
                <c:pt idx="9">
                  <c:v>112803390.85699001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9F-014F-8A84-F60C466B4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shape val="box"/>
        <c:axId val="472776704"/>
        <c:axId val="406101312"/>
        <c:axId val="0"/>
      </c:bar3DChart>
      <c:catAx>
        <c:axId val="472776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406101312"/>
        <c:crosses val="autoZero"/>
        <c:auto val="1"/>
        <c:lblAlgn val="ctr"/>
        <c:lblOffset val="100"/>
        <c:noMultiLvlLbl val="0"/>
      </c:catAx>
      <c:valAx>
        <c:axId val="4061013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TONELADAS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472776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869832504462485"/>
          <c:y val="0.95812068952408647"/>
          <c:w val="0.22930005420583519"/>
          <c:h val="3.8417962034380138E-2"/>
        </c:manualLayout>
      </c:layout>
      <c:overlay val="0"/>
      <c:txPr>
        <a:bodyPr/>
        <a:lstStyle/>
        <a:p>
          <a:pPr>
            <a:defRPr sz="9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tonelada</c:v>
          </c:tx>
          <c:spPr>
            <a:solidFill>
              <a:schemeClr val="accent6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13'!$L$8:$L$34</c:f>
              <c:strCache>
                <c:ptCount val="27"/>
                <c:pt idx="0">
                  <c:v>Tocopilla</c:v>
                </c:pt>
                <c:pt idx="1">
                  <c:v>Punta Arenas</c:v>
                </c:pt>
                <c:pt idx="2">
                  <c:v>Los Vilos</c:v>
                </c:pt>
                <c:pt idx="3">
                  <c:v>Puerto Cabo Froward</c:v>
                </c:pt>
                <c:pt idx="4">
                  <c:v>Cabo Negro</c:v>
                </c:pt>
                <c:pt idx="5">
                  <c:v>Calbuco</c:v>
                </c:pt>
                <c:pt idx="6">
                  <c:v>Iquique</c:v>
                </c:pt>
                <c:pt idx="7">
                  <c:v>Guayacan</c:v>
                </c:pt>
                <c:pt idx="8">
                  <c:v>Terminal Graneles del Norte</c:v>
                </c:pt>
                <c:pt idx="9">
                  <c:v>Antofagasta</c:v>
                </c:pt>
                <c:pt idx="10">
                  <c:v>Ventanas </c:v>
                </c:pt>
                <c:pt idx="11">
                  <c:v>Puerto Montt</c:v>
                </c:pt>
                <c:pt idx="12">
                  <c:v>Puerto Angamos</c:v>
                </c:pt>
                <c:pt idx="13">
                  <c:v>Arica</c:v>
                </c:pt>
                <c:pt idx="14">
                  <c:v>Patache</c:v>
                </c:pt>
                <c:pt idx="15">
                  <c:v>Caleta Coloso</c:v>
                </c:pt>
                <c:pt idx="16">
                  <c:v>Patillos</c:v>
                </c:pt>
                <c:pt idx="17">
                  <c:v>Lirquén</c:v>
                </c:pt>
                <c:pt idx="18">
                  <c:v>Valparaíso</c:v>
                </c:pt>
                <c:pt idx="19">
                  <c:v>San Vicente</c:v>
                </c:pt>
                <c:pt idx="20">
                  <c:v>Huasco/Guacolda</c:v>
                </c:pt>
                <c:pt idx="21">
                  <c:v>Coronel</c:v>
                </c:pt>
                <c:pt idx="22">
                  <c:v>Caldera</c:v>
                </c:pt>
                <c:pt idx="23">
                  <c:v>Talcahuano</c:v>
                </c:pt>
                <c:pt idx="24">
                  <c:v>Mejillones</c:v>
                </c:pt>
                <c:pt idx="25">
                  <c:v>Quintero</c:v>
                </c:pt>
                <c:pt idx="26">
                  <c:v>San Antonio</c:v>
                </c:pt>
              </c:strCache>
            </c:strRef>
          </c:cat>
          <c:val>
            <c:numRef>
              <c:f>'grafico 13'!$M$8:$M$34</c:f>
              <c:numCache>
                <c:formatCode>_(* #,##0_);_(* \(#,##0\);_(* "-"_);_(@_)</c:formatCode>
                <c:ptCount val="27"/>
                <c:pt idx="0">
                  <c:v>1113768.1245100009</c:v>
                </c:pt>
                <c:pt idx="1">
                  <c:v>1211597.1189599999</c:v>
                </c:pt>
                <c:pt idx="2">
                  <c:v>1220964.6199999999</c:v>
                </c:pt>
                <c:pt idx="3">
                  <c:v>1336337.1816099999</c:v>
                </c:pt>
                <c:pt idx="4">
                  <c:v>1539492.5440000002</c:v>
                </c:pt>
                <c:pt idx="5">
                  <c:v>1651294.0905700002</c:v>
                </c:pt>
                <c:pt idx="6">
                  <c:v>2015408.69777</c:v>
                </c:pt>
                <c:pt idx="7">
                  <c:v>2066502.6410000001</c:v>
                </c:pt>
                <c:pt idx="8">
                  <c:v>2170283.9722000002</c:v>
                </c:pt>
                <c:pt idx="9">
                  <c:v>2328523.9820600008</c:v>
                </c:pt>
                <c:pt idx="10">
                  <c:v>2825803.4670899999</c:v>
                </c:pt>
                <c:pt idx="11">
                  <c:v>3222392.7673800001</c:v>
                </c:pt>
                <c:pt idx="12">
                  <c:v>3537340.5692300033</c:v>
                </c:pt>
                <c:pt idx="13">
                  <c:v>4156126.6697974866</c:v>
                </c:pt>
                <c:pt idx="14">
                  <c:v>4281913.0199999996</c:v>
                </c:pt>
                <c:pt idx="15">
                  <c:v>4417287.0049500009</c:v>
                </c:pt>
                <c:pt idx="16">
                  <c:v>5018113</c:v>
                </c:pt>
                <c:pt idx="17">
                  <c:v>5258378.6490779901</c:v>
                </c:pt>
                <c:pt idx="18">
                  <c:v>6606298.0652700001</c:v>
                </c:pt>
                <c:pt idx="19">
                  <c:v>7193899.435739994</c:v>
                </c:pt>
                <c:pt idx="20">
                  <c:v>8344112.774980003</c:v>
                </c:pt>
                <c:pt idx="21">
                  <c:v>8443007.4795700107</c:v>
                </c:pt>
                <c:pt idx="22">
                  <c:v>8480766.534579996</c:v>
                </c:pt>
                <c:pt idx="23">
                  <c:v>9167014.6980400011</c:v>
                </c:pt>
                <c:pt idx="24">
                  <c:v>9690095.6950300001</c:v>
                </c:pt>
                <c:pt idx="25">
                  <c:v>10403095.224029999</c:v>
                </c:pt>
                <c:pt idx="26">
                  <c:v>18012644.717180017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E-844E-BD56-09FA2BE35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472779776"/>
        <c:axId val="468352320"/>
        <c:axId val="0"/>
      </c:bar3DChart>
      <c:catAx>
        <c:axId val="472779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68352320"/>
        <c:crosses val="autoZero"/>
        <c:auto val="1"/>
        <c:lblAlgn val="ctr"/>
        <c:lblOffset val="100"/>
        <c:noMultiLvlLbl val="0"/>
      </c:catAx>
      <c:valAx>
        <c:axId val="468352320"/>
        <c:scaling>
          <c:orientation val="minMax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72779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5473625894312311E-2"/>
          <c:y val="0.16359590169542051"/>
          <c:w val="0.88607278244496746"/>
          <c:h val="0.72641377858433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'grafico 14'!$O$4</c:f>
              <c:strCache>
                <c:ptCount val="1"/>
                <c:pt idx="0">
                  <c:v>TOTAL</c:v>
                </c:pt>
              </c:strCache>
            </c:strRef>
          </c:tx>
          <c:spPr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14'!$N$37:$N$46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14'!$O$37:$O$46</c:f>
              <c:numCache>
                <c:formatCode>#,##0</c:formatCode>
                <c:ptCount val="10"/>
                <c:pt idx="0">
                  <c:v>23764</c:v>
                </c:pt>
                <c:pt idx="1">
                  <c:v>24235</c:v>
                </c:pt>
                <c:pt idx="2">
                  <c:v>22207</c:v>
                </c:pt>
                <c:pt idx="3">
                  <c:v>20232</c:v>
                </c:pt>
                <c:pt idx="4">
                  <c:v>21554</c:v>
                </c:pt>
                <c:pt idx="5">
                  <c:v>19851</c:v>
                </c:pt>
                <c:pt idx="6">
                  <c:v>21894</c:v>
                </c:pt>
                <c:pt idx="7">
                  <c:v>22920</c:v>
                </c:pt>
                <c:pt idx="8">
                  <c:v>24202</c:v>
                </c:pt>
                <c:pt idx="9">
                  <c:v>23909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1-6043-9528-F2C5D7A5B0D6}"/>
            </c:ext>
          </c:extLst>
        </c:ser>
        <c:ser>
          <c:idx val="1"/>
          <c:order val="1"/>
          <c:tx>
            <c:strRef>
              <c:f>'grafico 14'!$P$4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effectLst/>
          </c:spPr>
          <c:invertIfNegative val="0"/>
          <c:dLbls>
            <c:dLbl>
              <c:idx val="9"/>
              <c:layout>
                <c:manualLayout>
                  <c:x val="1.1100163417130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F1-6043-9528-F2C5D7A5B0D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14'!$N$37:$N$46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14'!$P$37:$P$46</c:f>
              <c:numCache>
                <c:formatCode>#,##0</c:formatCode>
                <c:ptCount val="10"/>
                <c:pt idx="0">
                  <c:v>16464</c:v>
                </c:pt>
                <c:pt idx="1">
                  <c:v>17371</c:v>
                </c:pt>
                <c:pt idx="2">
                  <c:v>15033</c:v>
                </c:pt>
                <c:pt idx="3">
                  <c:v>13781</c:v>
                </c:pt>
                <c:pt idx="4">
                  <c:v>15170</c:v>
                </c:pt>
                <c:pt idx="5">
                  <c:v>14338</c:v>
                </c:pt>
                <c:pt idx="6">
                  <c:v>15894</c:v>
                </c:pt>
                <c:pt idx="7">
                  <c:v>16363</c:v>
                </c:pt>
                <c:pt idx="8">
                  <c:v>17618</c:v>
                </c:pt>
                <c:pt idx="9">
                  <c:v>17955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F1-6043-9528-F2C5D7A5B0D6}"/>
            </c:ext>
          </c:extLst>
        </c:ser>
        <c:ser>
          <c:idx val="2"/>
          <c:order val="2"/>
          <c:tx>
            <c:strRef>
              <c:f>'grafico 14'!$Q$4</c:f>
              <c:strCache>
                <c:ptCount val="1"/>
                <c:pt idx="0">
                  <c:v>EXTRANJERO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14'!$N$37:$N$46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14'!$Q$37:$Q$46</c:f>
              <c:numCache>
                <c:formatCode>#,##0</c:formatCode>
                <c:ptCount val="10"/>
                <c:pt idx="0">
                  <c:v>7300</c:v>
                </c:pt>
                <c:pt idx="1">
                  <c:v>6864</c:v>
                </c:pt>
                <c:pt idx="2">
                  <c:v>7174</c:v>
                </c:pt>
                <c:pt idx="3">
                  <c:v>6451</c:v>
                </c:pt>
                <c:pt idx="4">
                  <c:v>6384</c:v>
                </c:pt>
                <c:pt idx="5">
                  <c:v>5513</c:v>
                </c:pt>
                <c:pt idx="6">
                  <c:v>6000</c:v>
                </c:pt>
                <c:pt idx="7">
                  <c:v>6557</c:v>
                </c:pt>
                <c:pt idx="8">
                  <c:v>6584</c:v>
                </c:pt>
                <c:pt idx="9">
                  <c:v>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F1-6043-9528-F2C5D7A5B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26122752"/>
        <c:axId val="631113984"/>
        <c:axId val="0"/>
      </c:bar3DChart>
      <c:catAx>
        <c:axId val="62612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31113984"/>
        <c:crosses val="autoZero"/>
        <c:auto val="0"/>
        <c:lblAlgn val="ctr"/>
        <c:lblOffset val="100"/>
        <c:noMultiLvlLbl val="0"/>
      </c:catAx>
      <c:valAx>
        <c:axId val="631113984"/>
        <c:scaling>
          <c:orientation val="minMax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6122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891383664539858"/>
          <c:y val="0.94221772186537944"/>
          <c:w val="0.29126040080047078"/>
          <c:h val="5.3126704052110944E-2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1.5354330708661419" r="0.75" t="0.59055118110236227" header="0" footer="0"/>
    <c:pageSetup paperSize="5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'grafico 15'!$M$12</c:f>
              <c:strCache>
                <c:ptCount val="1"/>
                <c:pt idx="0">
                  <c:v>586</c:v>
                </c:pt>
              </c:strCache>
            </c:strRef>
          </c:tx>
          <c:spPr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15'!$L$37:$L$46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15'!$M$37:$M$46</c:f>
              <c:numCache>
                <c:formatCode>General</c:formatCode>
                <c:ptCount val="10"/>
                <c:pt idx="0">
                  <c:v>810</c:v>
                </c:pt>
                <c:pt idx="1">
                  <c:v>742</c:v>
                </c:pt>
                <c:pt idx="2">
                  <c:v>724</c:v>
                </c:pt>
                <c:pt idx="3">
                  <c:v>798</c:v>
                </c:pt>
                <c:pt idx="4">
                  <c:v>802</c:v>
                </c:pt>
                <c:pt idx="5">
                  <c:v>710</c:v>
                </c:pt>
                <c:pt idx="6">
                  <c:v>832</c:v>
                </c:pt>
                <c:pt idx="7">
                  <c:v>917</c:v>
                </c:pt>
                <c:pt idx="8">
                  <c:v>966</c:v>
                </c:pt>
                <c:pt idx="9">
                  <c:v>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E0-804A-B7CA-CADB7667D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6"/>
        <c:shape val="box"/>
        <c:axId val="499081728"/>
        <c:axId val="484218496"/>
        <c:axId val="0"/>
      </c:bar3DChart>
      <c:catAx>
        <c:axId val="49908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84218496"/>
        <c:crosses val="autoZero"/>
        <c:auto val="0"/>
        <c:lblAlgn val="ctr"/>
        <c:lblOffset val="100"/>
        <c:noMultiLvlLbl val="0"/>
      </c:catAx>
      <c:valAx>
        <c:axId val="484218496"/>
        <c:scaling>
          <c:orientation val="minMax"/>
          <c:max val="1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L"/>
                  <a:t>NRO. PILOTAJES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99081728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022778268616691E-2"/>
          <c:y val="2.4563096648317191E-2"/>
          <c:w val="0.87918384362954172"/>
          <c:h val="0.875765103477109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'grafico 16'!$N$6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effectLst/>
          </c:spPr>
          <c:invertIfNegative val="0"/>
          <c:dLbls>
            <c:dLbl>
              <c:idx val="0"/>
              <c:layout>
                <c:manualLayout>
                  <c:x val="-3.0899961375048281E-3"/>
                  <c:y val="-1.449275362318849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D0-B943-9096-579170809E21}"/>
                </c:ext>
              </c:extLst>
            </c:dLbl>
            <c:dLbl>
              <c:idx val="5"/>
              <c:layout>
                <c:manualLayout>
                  <c:x val="-6.1799922750096561E-3"/>
                  <c:y val="-2.173913043478260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D0-B943-9096-579170809E21}"/>
                </c:ext>
              </c:extLst>
            </c:dLbl>
            <c:dLbl>
              <c:idx val="6"/>
              <c:layout>
                <c:manualLayout>
                  <c:x val="-9.26998841251459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D0-B943-9096-579170809E21}"/>
                </c:ext>
              </c:extLst>
            </c:dLbl>
            <c:dLbl>
              <c:idx val="7"/>
              <c:layout>
                <c:manualLayout>
                  <c:x val="-6.179992275009656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0-B943-9096-579170809E21}"/>
                </c:ext>
              </c:extLst>
            </c:dLbl>
            <c:dLbl>
              <c:idx val="8"/>
              <c:layout>
                <c:manualLayout>
                  <c:x val="-3.3998636963736274E-5"/>
                  <c:y val="-8.1120006847561013E-17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D0-B943-9096-579170809E21}"/>
                </c:ext>
              </c:extLst>
            </c:dLbl>
            <c:dLbl>
              <c:idx val="9"/>
              <c:layout>
                <c:manualLayout>
                  <c:x val="-2.7335267740629669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D0-B943-9096-579170809E2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16'!$M$35:$M$44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16'!$N$35:$N$44</c:f>
              <c:numCache>
                <c:formatCode>#,##0</c:formatCode>
                <c:ptCount val="10"/>
                <c:pt idx="0">
                  <c:v>398</c:v>
                </c:pt>
                <c:pt idx="1">
                  <c:v>485</c:v>
                </c:pt>
                <c:pt idx="2">
                  <c:v>526</c:v>
                </c:pt>
                <c:pt idx="3">
                  <c:v>1114</c:v>
                </c:pt>
                <c:pt idx="4">
                  <c:v>712</c:v>
                </c:pt>
                <c:pt idx="5">
                  <c:v>1216</c:v>
                </c:pt>
                <c:pt idx="6">
                  <c:v>1739</c:v>
                </c:pt>
                <c:pt idx="7">
                  <c:v>1107</c:v>
                </c:pt>
                <c:pt idx="8">
                  <c:v>707</c:v>
                </c:pt>
                <c:pt idx="9">
                  <c:v>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D0-B943-9096-579170809E21}"/>
            </c:ext>
          </c:extLst>
        </c:ser>
        <c:ser>
          <c:idx val="1"/>
          <c:order val="1"/>
          <c:tx>
            <c:strRef>
              <c:f>'grafico 16'!$O$6</c:f>
              <c:strCache>
                <c:ptCount val="1"/>
                <c:pt idx="0">
                  <c:v>EXTRANJERA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ED0-B943-9096-579170809E2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16'!$M$35:$M$44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16'!$O$35:$O$44</c:f>
              <c:numCache>
                <c:formatCode>#,##0</c:formatCode>
                <c:ptCount val="10"/>
                <c:pt idx="0">
                  <c:v>1513</c:v>
                </c:pt>
                <c:pt idx="1">
                  <c:v>1387</c:v>
                </c:pt>
                <c:pt idx="2">
                  <c:v>1623</c:v>
                </c:pt>
                <c:pt idx="3">
                  <c:v>1659</c:v>
                </c:pt>
                <c:pt idx="4">
                  <c:v>1694</c:v>
                </c:pt>
                <c:pt idx="5">
                  <c:v>1497</c:v>
                </c:pt>
                <c:pt idx="6">
                  <c:v>1833</c:v>
                </c:pt>
                <c:pt idx="7">
                  <c:v>1557</c:v>
                </c:pt>
                <c:pt idx="8">
                  <c:v>1979</c:v>
                </c:pt>
                <c:pt idx="9">
                  <c:v>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D0-B943-9096-579170809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9279616"/>
        <c:axId val="484213312"/>
        <c:axId val="0"/>
      </c:bar3DChart>
      <c:catAx>
        <c:axId val="47927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84213312"/>
        <c:crosses val="autoZero"/>
        <c:auto val="0"/>
        <c:lblAlgn val="ctr"/>
        <c:lblOffset val="100"/>
        <c:noMultiLvlLbl val="0"/>
      </c:catAx>
      <c:valAx>
        <c:axId val="484213312"/>
        <c:scaling>
          <c:orientation val="minMax"/>
          <c:max val="22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ptos Narrow"/>
                    <a:ea typeface="Aptos Narrow"/>
                    <a:cs typeface="Aptos Narrow"/>
                  </a:defRPr>
                </a:pPr>
                <a:r>
                  <a:rPr lang="es-CL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N° DE NAVES</a:t>
                </a:r>
              </a:p>
            </c:rich>
          </c:tx>
          <c:layout>
            <c:manualLayout>
              <c:xMode val="edge"/>
              <c:yMode val="edge"/>
              <c:x val="1.0587096070266042E-2"/>
              <c:y val="0.416891854226186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79279616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776356959776392"/>
          <c:y val="0.96030721383895967"/>
          <c:w val="0.2329155751200937"/>
          <c:h val="3.454342495823595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98425196850393704" l="0.55118110236220474" r="0.55118110236220474" t="0.98425196850393704" header="0" footer="0"/>
    <c:pageSetup orientation="landscape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40928710925353"/>
          <c:y val="0.15010161386730425"/>
          <c:w val="0.87521314575014619"/>
          <c:h val="0.7767603108188881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DE5F40"/>
            </a:solidFill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17'!$N$37:$N$46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17'!$O$37:$O$46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146</c:v>
                </c:pt>
                <c:pt idx="3">
                  <c:v>155</c:v>
                </c:pt>
                <c:pt idx="4">
                  <c:v>164</c:v>
                </c:pt>
                <c:pt idx="5">
                  <c:v>149</c:v>
                </c:pt>
                <c:pt idx="6">
                  <c:v>220</c:v>
                </c:pt>
                <c:pt idx="7">
                  <c:v>177</c:v>
                </c:pt>
                <c:pt idx="8">
                  <c:v>108</c:v>
                </c:pt>
                <c:pt idx="9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3-EA4E-8226-85575262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shape val="box"/>
        <c:axId val="499082752"/>
        <c:axId val="471959808"/>
        <c:axId val="0"/>
      </c:bar3DChart>
      <c:catAx>
        <c:axId val="49908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71959808"/>
        <c:crosses val="autoZero"/>
        <c:auto val="0"/>
        <c:lblAlgn val="ctr"/>
        <c:lblOffset val="100"/>
        <c:noMultiLvlLbl val="0"/>
      </c:catAx>
      <c:valAx>
        <c:axId val="47195980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ptos Narrow"/>
                    <a:ea typeface="Aptos Narrow"/>
                    <a:cs typeface="Aptos Narrow"/>
                  </a:defRPr>
                </a:pPr>
                <a:r>
                  <a:rPr lang="es-CL" sz="11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N° DE ACTIVACIONES</a:t>
                </a:r>
              </a:p>
            </c:rich>
          </c:tx>
          <c:layout>
            <c:manualLayout>
              <c:xMode val="edge"/>
              <c:yMode val="edge"/>
              <c:x val="3.5764027203021638E-2"/>
              <c:y val="0.458669730526712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99082752"/>
        <c:crosses val="autoZero"/>
        <c:crossBetween val="between"/>
        <c:majorUnit val="3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06613920957117"/>
          <c:y val="0.11506481383899671"/>
          <c:w val="0.88249256588220815"/>
          <c:h val="0.8005074700270496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DA5F42"/>
            </a:solidFill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18 Y 19'!$K$39:$K$48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18 Y 19'!$L$39:$L$48</c:f>
              <c:numCache>
                <c:formatCode>General</c:formatCode>
                <c:ptCount val="10"/>
                <c:pt idx="0">
                  <c:v>19</c:v>
                </c:pt>
                <c:pt idx="1">
                  <c:v>29</c:v>
                </c:pt>
                <c:pt idx="2">
                  <c:v>17</c:v>
                </c:pt>
                <c:pt idx="3">
                  <c:v>31</c:v>
                </c:pt>
                <c:pt idx="4">
                  <c:v>69</c:v>
                </c:pt>
                <c:pt idx="5">
                  <c:v>39</c:v>
                </c:pt>
                <c:pt idx="6">
                  <c:v>39</c:v>
                </c:pt>
                <c:pt idx="7">
                  <c:v>41</c:v>
                </c:pt>
                <c:pt idx="8">
                  <c:v>34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1-E641-AE80-747379D39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9"/>
        <c:shape val="box"/>
        <c:axId val="499081216"/>
        <c:axId val="470771392"/>
        <c:axId val="0"/>
      </c:bar3DChart>
      <c:catAx>
        <c:axId val="4990812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70771392"/>
        <c:crosses val="autoZero"/>
        <c:auto val="0"/>
        <c:lblAlgn val="ctr"/>
        <c:lblOffset val="100"/>
        <c:noMultiLvlLbl val="0"/>
      </c:catAx>
      <c:valAx>
        <c:axId val="47077139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L"/>
                  <a:t>NRO. MUERTOS Y DESAPARECIDOS</a:t>
                </a:r>
              </a:p>
            </c:rich>
          </c:tx>
          <c:layout>
            <c:manualLayout>
              <c:xMode val="edge"/>
              <c:yMode val="edge"/>
              <c:x val="5.3827698008337192E-2"/>
              <c:y val="0.28068184903611187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99081216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 verticalDpi="36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45962644569571"/>
          <c:y val="0.16913081386414405"/>
          <c:w val="0.8725301043165703"/>
          <c:h val="0.717163688391602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DA5F4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18 Y 19'!$M$39:$M$48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18 Y 19'!$N$39:$N$48</c:f>
              <c:numCache>
                <c:formatCode>#,##0</c:formatCode>
                <c:ptCount val="10"/>
                <c:pt idx="0">
                  <c:v>799</c:v>
                </c:pt>
                <c:pt idx="1">
                  <c:v>495</c:v>
                </c:pt>
                <c:pt idx="2">
                  <c:v>699</c:v>
                </c:pt>
                <c:pt idx="3">
                  <c:v>1171</c:v>
                </c:pt>
                <c:pt idx="4">
                  <c:v>639</c:v>
                </c:pt>
                <c:pt idx="5">
                  <c:v>699</c:v>
                </c:pt>
                <c:pt idx="6">
                  <c:v>894</c:v>
                </c:pt>
                <c:pt idx="7">
                  <c:v>775</c:v>
                </c:pt>
                <c:pt idx="8">
                  <c:v>663</c:v>
                </c:pt>
                <c:pt idx="9">
                  <c:v>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C-3746-B944-0BBD2A5AB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shape val="box"/>
        <c:axId val="495188992"/>
        <c:axId val="470773696"/>
        <c:axId val="0"/>
      </c:bar3DChart>
      <c:catAx>
        <c:axId val="4951889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70773696"/>
        <c:crosses val="autoZero"/>
        <c:auto val="0"/>
        <c:lblAlgn val="ctr"/>
        <c:lblOffset val="100"/>
        <c:noMultiLvlLbl val="0"/>
      </c:catAx>
      <c:valAx>
        <c:axId val="470773696"/>
        <c:scaling>
          <c:orientation val="minMax"/>
          <c:max val="12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L"/>
                  <a:t>NRO. SOBREVIVIENTES</a:t>
                </a:r>
              </a:p>
            </c:rich>
          </c:tx>
          <c:layout>
            <c:manualLayout>
              <c:xMode val="edge"/>
              <c:yMode val="edge"/>
              <c:x val="6.2427271441369229E-3"/>
              <c:y val="0.34511633414244275"/>
            </c:manualLayout>
          </c:layout>
          <c:overlay val="0"/>
        </c:title>
        <c:numFmt formatCode="#,##0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9518899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 verticalDpi="36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DA5F42"/>
            </a:solidFill>
            <a:effectLst/>
          </c:spPr>
          <c:invertIfNegative val="0"/>
          <c:dLbls>
            <c:dLbl>
              <c:idx val="0"/>
              <c:layout>
                <c:manualLayout>
                  <c:x val="6.9084628670120739E-3"/>
                  <c:y val="-4.605641911341351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3D-5A42-9046-732BECF6A261}"/>
                </c:ext>
              </c:extLst>
            </c:dLbl>
            <c:dLbl>
              <c:idx val="1"/>
              <c:layout>
                <c:manualLayout>
                  <c:x val="5.1813471502590676E-3"/>
                  <c:y val="-9.211283822682787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3D-5A42-9046-732BECF6A261}"/>
                </c:ext>
              </c:extLst>
            </c:dLbl>
            <c:dLbl>
              <c:idx val="2"/>
              <c:layout>
                <c:manualLayout>
                  <c:x val="6.9084628670120895E-3"/>
                  <c:y val="0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3D-5A42-9046-732BECF6A261}"/>
                </c:ext>
              </c:extLst>
            </c:dLbl>
            <c:dLbl>
              <c:idx val="3"/>
              <c:layout>
                <c:manualLayout>
                  <c:x val="3.4542314335059814E-3"/>
                  <c:y val="-6.9084628670120895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3D-5A42-9046-732BECF6A261}"/>
                </c:ext>
              </c:extLst>
            </c:dLbl>
            <c:dLbl>
              <c:idx val="4"/>
              <c:layout>
                <c:manualLayout>
                  <c:x val="3.4542314335061081E-3"/>
                  <c:y val="-6.9084628670120895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3D-5A42-9046-732BECF6A261}"/>
                </c:ext>
              </c:extLst>
            </c:dLbl>
            <c:dLbl>
              <c:idx val="5"/>
              <c:layout>
                <c:manualLayout>
                  <c:x val="5.1813471502590042E-3"/>
                  <c:y val="-6.9084628670121745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3D-5A42-9046-732BECF6A261}"/>
                </c:ext>
              </c:extLst>
            </c:dLbl>
            <c:dLbl>
              <c:idx val="6"/>
              <c:layout>
                <c:manualLayout>
                  <c:x val="5.1813471502590676E-3"/>
                  <c:y val="-2.3028209556707809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3D-5A42-9046-732BECF6A261}"/>
                </c:ext>
              </c:extLst>
            </c:dLbl>
            <c:dLbl>
              <c:idx val="7"/>
              <c:layout>
                <c:manualLayout>
                  <c:x val="5.1813471502590676E-3"/>
                  <c:y val="-9.2112838226828704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3D-5A42-9046-732BECF6A261}"/>
                </c:ext>
              </c:extLst>
            </c:dLbl>
            <c:dLbl>
              <c:idx val="8"/>
              <c:layout>
                <c:manualLayout>
                  <c:x val="6.9084628670120895E-3"/>
                  <c:y val="-9.211283822682828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3D-5A42-9046-732BECF6A261}"/>
                </c:ext>
              </c:extLst>
            </c:dLbl>
            <c:dLbl>
              <c:idx val="9"/>
              <c:layout>
                <c:manualLayout>
                  <c:x val="5.1813471502589409E-3"/>
                  <c:y val="-2.302820955670696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3D-5A42-9046-732BECF6A26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20'!$N$37:$N$46</c:f>
              <c:strCache>
                <c:ptCount val="10"/>
                <c:pt idx="0">
                  <c:v>15/16</c:v>
                </c:pt>
                <c:pt idx="1">
                  <c:v>16/17</c:v>
                </c:pt>
                <c:pt idx="2">
                  <c:v>17/18</c:v>
                </c:pt>
                <c:pt idx="3">
                  <c:v>18/19</c:v>
                </c:pt>
                <c:pt idx="4">
                  <c:v>19/20</c:v>
                </c:pt>
                <c:pt idx="5">
                  <c:v>20/21</c:v>
                </c:pt>
                <c:pt idx="6">
                  <c:v>21/22</c:v>
                </c:pt>
                <c:pt idx="7">
                  <c:v>22/23</c:v>
                </c:pt>
                <c:pt idx="8">
                  <c:v>23/24</c:v>
                </c:pt>
                <c:pt idx="9">
                  <c:v>24/25</c:v>
                </c:pt>
              </c:strCache>
            </c:strRef>
          </c:cat>
          <c:val>
            <c:numRef>
              <c:f>'grafico 20'!$O$37:$O$46</c:f>
              <c:numCache>
                <c:formatCode>General</c:formatCode>
                <c:ptCount val="10"/>
                <c:pt idx="0">
                  <c:v>26</c:v>
                </c:pt>
                <c:pt idx="1">
                  <c:v>26</c:v>
                </c:pt>
                <c:pt idx="2">
                  <c:v>17</c:v>
                </c:pt>
                <c:pt idx="3">
                  <c:v>16</c:v>
                </c:pt>
                <c:pt idx="4">
                  <c:v>18</c:v>
                </c:pt>
                <c:pt idx="5">
                  <c:v>15</c:v>
                </c:pt>
                <c:pt idx="6">
                  <c:v>18</c:v>
                </c:pt>
                <c:pt idx="7">
                  <c:v>20</c:v>
                </c:pt>
                <c:pt idx="8">
                  <c:v>16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3D-5A42-9046-732BECF6A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8"/>
        <c:shape val="box"/>
        <c:axId val="495188480"/>
        <c:axId val="494187008"/>
        <c:axId val="0"/>
      </c:bar3DChart>
      <c:catAx>
        <c:axId val="49518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L"/>
                  <a:t>TEMPORADA  ESTIVAL</a:t>
                </a:r>
              </a:p>
            </c:rich>
          </c:tx>
          <c:layout>
            <c:manualLayout>
              <c:xMode val="edge"/>
              <c:yMode val="edge"/>
              <c:x val="0.43363296071151725"/>
              <c:y val="0.951790536929490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94187008"/>
        <c:crosses val="autoZero"/>
        <c:auto val="0"/>
        <c:lblAlgn val="ctr"/>
        <c:lblOffset val="100"/>
        <c:noMultiLvlLbl val="0"/>
      </c:catAx>
      <c:valAx>
        <c:axId val="494187008"/>
        <c:scaling>
          <c:orientation val="minMax"/>
          <c:max val="3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ptos Narrow"/>
                    <a:ea typeface="Aptos Narrow"/>
                    <a:cs typeface="Aptos Narrow"/>
                  </a:defRPr>
                </a:pPr>
                <a:r>
                  <a:rPr lang="es-CL" sz="11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N</a:t>
                </a:r>
                <a:r>
                  <a:rPr lang="es-CL" sz="1100" b="1" i="0" u="none" strike="noStrike" baseline="0">
                    <a:solidFill>
                      <a:srgbClr val="000000"/>
                    </a:solidFill>
                    <a:latin typeface="Aptos Narrow"/>
                  </a:rPr>
                  <a:t>°</a:t>
                </a:r>
                <a:r>
                  <a:rPr lang="es-CL" sz="11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 de muertos y desaparecidos</a:t>
                </a:r>
              </a:p>
            </c:rich>
          </c:tx>
          <c:layout>
            <c:manualLayout>
              <c:xMode val="edge"/>
              <c:yMode val="edge"/>
              <c:x val="9.7686752886459137E-3"/>
              <c:y val="0.3757601453664445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951884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  <a:effectLst>
      <a:outerShdw blurRad="50800" dist="50800" dir="5400000" sx="1000" sy="1000" algn="ctr" rotWithShape="0">
        <a:srgbClr val="000000">
          <a:alpha val="43137"/>
        </a:srgb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0.98425196850393704" l="1.1417322834645669" r="0.74803149606299213" t="0.98425196850393704" header="0" footer="0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4832622611285429E-17"/>
                  <c:y val="-1.69542823675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0B-1140-86F1-0CAEBB3C0336}"/>
                </c:ext>
              </c:extLst>
            </c:dLbl>
            <c:dLbl>
              <c:idx val="1"/>
              <c:layout>
                <c:manualLayout>
                  <c:x val="0"/>
                  <c:y val="-1.2110201691118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0B-1140-86F1-0CAEBB3C0336}"/>
                </c:ext>
              </c:extLst>
            </c:dLbl>
            <c:dLbl>
              <c:idx val="2"/>
              <c:layout>
                <c:manualLayout>
                  <c:x val="3.2362459546925568E-3"/>
                  <c:y val="-1.4532242029341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0B-1140-86F1-0CAEBB3C0336}"/>
                </c:ext>
              </c:extLst>
            </c:dLbl>
            <c:dLbl>
              <c:idx val="3"/>
              <c:layout>
                <c:manualLayout>
                  <c:x val="0"/>
                  <c:y val="-7.26612101467088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0B-1140-86F1-0CAEBB3C0336}"/>
                </c:ext>
              </c:extLst>
            </c:dLbl>
            <c:dLbl>
              <c:idx val="4"/>
              <c:layout>
                <c:manualLayout>
                  <c:x val="9.7087378640776101E-3"/>
                  <c:y val="-9.6881613528945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0B-1140-86F1-0CAEBB3C0336}"/>
                </c:ext>
              </c:extLst>
            </c:dLbl>
            <c:dLbl>
              <c:idx val="5"/>
              <c:layout>
                <c:manualLayout>
                  <c:x val="9.7087378640776691E-3"/>
                  <c:y val="-1.6954282367565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0B-1140-86F1-0CAEBB3C0336}"/>
                </c:ext>
              </c:extLst>
            </c:dLbl>
            <c:dLbl>
              <c:idx val="6"/>
              <c:layout>
                <c:manualLayout>
                  <c:x val="1.1326860841423829E-2"/>
                  <c:y val="-1.211020169111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0B-1140-86F1-0CAEBB3C0336}"/>
                </c:ext>
              </c:extLst>
            </c:dLbl>
            <c:dLbl>
              <c:idx val="7"/>
              <c:layout>
                <c:manualLayout>
                  <c:x val="9.7087378640776691E-3"/>
                  <c:y val="-1.4532242029341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0B-1140-86F1-0CAEBB3C0336}"/>
                </c:ext>
              </c:extLst>
            </c:dLbl>
            <c:dLbl>
              <c:idx val="8"/>
              <c:layout>
                <c:manualLayout>
                  <c:x val="1.1326860841423829E-2"/>
                  <c:y val="-1.2110201691118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0B-1140-86F1-0CAEBB3C0336}"/>
                </c:ext>
              </c:extLst>
            </c:dLbl>
            <c:dLbl>
              <c:idx val="9"/>
              <c:layout>
                <c:manualLayout>
                  <c:x val="8.0906148867313909E-3"/>
                  <c:y val="-1.211020169111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0B-1140-86F1-0CAEBB3C03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2'!$A$34:$A$43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2'!$B$34:$B$43</c:f>
              <c:numCache>
                <c:formatCode>General</c:formatCode>
                <c:ptCount val="10"/>
                <c:pt idx="0">
                  <c:v>226</c:v>
                </c:pt>
                <c:pt idx="1">
                  <c:v>235</c:v>
                </c:pt>
                <c:pt idx="2">
                  <c:v>247</c:v>
                </c:pt>
                <c:pt idx="3">
                  <c:v>253</c:v>
                </c:pt>
                <c:pt idx="4">
                  <c:v>259</c:v>
                </c:pt>
                <c:pt idx="5">
                  <c:v>266</c:v>
                </c:pt>
                <c:pt idx="6">
                  <c:v>261</c:v>
                </c:pt>
                <c:pt idx="7">
                  <c:v>264</c:v>
                </c:pt>
                <c:pt idx="8">
                  <c:v>244</c:v>
                </c:pt>
                <c:pt idx="9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0B-1140-86F1-0CAEBB3C03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shape val="box"/>
        <c:axId val="304883200"/>
        <c:axId val="304955968"/>
        <c:axId val="0"/>
      </c:bar3DChart>
      <c:catAx>
        <c:axId val="3048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4955968"/>
        <c:crosses val="autoZero"/>
        <c:auto val="1"/>
        <c:lblAlgn val="ctr"/>
        <c:lblOffset val="100"/>
        <c:noMultiLvlLbl val="0"/>
      </c:catAx>
      <c:valAx>
        <c:axId val="304955968"/>
        <c:scaling>
          <c:orientation val="minMax"/>
        </c:scaling>
        <c:delete val="0"/>
        <c:axPos val="l"/>
        <c:numFmt formatCode="#,##0_);\(#,##0\)" sourceLinked="0"/>
        <c:majorTickMark val="out"/>
        <c:minorTickMark val="none"/>
        <c:tickLblPos val="nextTo"/>
        <c:crossAx val="3048832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'Grafico 21'!$C$6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3.1460028980384177E-3"/>
                  <c:y val="-2.3662266789263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4B-FF49-B8F0-90A81C3773BF}"/>
                </c:ext>
              </c:extLst>
            </c:dLbl>
            <c:dLbl>
              <c:idx val="1"/>
              <c:layout>
                <c:manualLayout>
                  <c:x val="0"/>
                  <c:y val="-2.366226678926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4B-FF49-B8F0-90A81C3773BF}"/>
                </c:ext>
              </c:extLst>
            </c:dLbl>
            <c:dLbl>
              <c:idx val="2"/>
              <c:layout>
                <c:manualLayout>
                  <c:x val="0"/>
                  <c:y val="-3.253561683523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4B-FF49-B8F0-90A81C3773BF}"/>
                </c:ext>
              </c:extLst>
            </c:dLbl>
            <c:dLbl>
              <c:idx val="3"/>
              <c:layout>
                <c:manualLayout>
                  <c:x val="0"/>
                  <c:y val="-2.9577833486579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4B-FF49-B8F0-90A81C3773BF}"/>
                </c:ext>
              </c:extLst>
            </c:dLbl>
            <c:dLbl>
              <c:idx val="4"/>
              <c:layout>
                <c:manualLayout>
                  <c:x val="0"/>
                  <c:y val="-1.774670009194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4B-FF49-B8F0-90A81C3773BF}"/>
                </c:ext>
              </c:extLst>
            </c:dLbl>
            <c:dLbl>
              <c:idx val="5"/>
              <c:layout>
                <c:manualLayout>
                  <c:x val="4.7190043470576263E-3"/>
                  <c:y val="-3.54934001838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4B-FF49-B8F0-90A81C3773BF}"/>
                </c:ext>
              </c:extLst>
            </c:dLbl>
            <c:dLbl>
              <c:idx val="6"/>
              <c:layout>
                <c:manualLayout>
                  <c:x val="0"/>
                  <c:y val="-3.5493400183894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4B-FF49-B8F0-90A81C3773BF}"/>
                </c:ext>
              </c:extLst>
            </c:dLbl>
            <c:dLbl>
              <c:idx val="7"/>
              <c:layout>
                <c:manualLayout>
                  <c:x val="-1.1535210703735811E-16"/>
                  <c:y val="-3.5493400183894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4B-FF49-B8F0-90A81C3773BF}"/>
                </c:ext>
              </c:extLst>
            </c:dLbl>
            <c:dLbl>
              <c:idx val="8"/>
              <c:layout>
                <c:manualLayout>
                  <c:x val="0"/>
                  <c:y val="-3.2535616835237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4B-FF49-B8F0-90A81C3773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 wrap="square" lIns="38100" tIns="91440" rIns="38100" bIns="19050" anchor="ctr">
                <a:spAutoFit/>
              </a:bodyPr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'Grafico 21'!$B$7:$B$15</c:f>
              <c:strCache>
                <c:ptCount val="9"/>
                <c:pt idx="0">
                  <c:v>Trabajador Portuarío</c:v>
                </c:pt>
                <c:pt idx="1">
                  <c:v>Seguridad Maritima Portuaria</c:v>
                </c:pt>
                <c:pt idx="2">
                  <c:v>Tripulantes M. M. - Naves Mayores</c:v>
                </c:pt>
                <c:pt idx="3">
                  <c:v>Tripulantes M. M. - Naves Menores</c:v>
                </c:pt>
                <c:pt idx="4">
                  <c:v>Tripulantes M. P. - Artesanal</c:v>
                </c:pt>
                <c:pt idx="5">
                  <c:v>Tripulantes M. P. - Especial</c:v>
                </c:pt>
                <c:pt idx="6">
                  <c:v>Deportistas Nauticos</c:v>
                </c:pt>
                <c:pt idx="7">
                  <c:v>Buzos Profesionales</c:v>
                </c:pt>
                <c:pt idx="8">
                  <c:v>Persmiso Industrial Acuícola</c:v>
                </c:pt>
              </c:strCache>
            </c:strRef>
          </c:cat>
          <c:val>
            <c:numRef>
              <c:f>'Grafico 21'!$C$7:$C$15</c:f>
              <c:numCache>
                <c:formatCode>_(* #,##0_);_(* \(#,##0\);_(* "-"_);_(@_)</c:formatCode>
                <c:ptCount val="9"/>
                <c:pt idx="0">
                  <c:v>24235</c:v>
                </c:pt>
                <c:pt idx="1">
                  <c:v>1481</c:v>
                </c:pt>
                <c:pt idx="2">
                  <c:v>5333</c:v>
                </c:pt>
                <c:pt idx="3">
                  <c:v>32289</c:v>
                </c:pt>
                <c:pt idx="4">
                  <c:v>55829</c:v>
                </c:pt>
                <c:pt idx="5">
                  <c:v>1837</c:v>
                </c:pt>
                <c:pt idx="6" formatCode="General">
                  <c:v>31044</c:v>
                </c:pt>
                <c:pt idx="7" formatCode="General">
                  <c:v>18923</c:v>
                </c:pt>
                <c:pt idx="8" formatCode="General">
                  <c:v>2164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B-214C-A728-E3747DDDF7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95187456"/>
        <c:axId val="482489408"/>
        <c:axId val="0"/>
      </c:bar3DChart>
      <c:catAx>
        <c:axId val="495187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2489408"/>
        <c:crosses val="autoZero"/>
        <c:auto val="1"/>
        <c:lblAlgn val="ctr"/>
        <c:lblOffset val="100"/>
        <c:noMultiLvlLbl val="0"/>
      </c:catAx>
      <c:valAx>
        <c:axId val="482489408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crossAx val="49518745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'GRAFICO 22 '!$C$4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3.1460028980384463E-3"/>
                  <c:y val="-1.437438272212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2F-B64A-A800-8FB81F7CE074}"/>
                </c:ext>
              </c:extLst>
            </c:dLbl>
            <c:dLbl>
              <c:idx val="1"/>
              <c:layout>
                <c:manualLayout>
                  <c:x val="-2.8838026759339527E-17"/>
                  <c:y val="-2.0124135810978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2F-B64A-A800-8FB81F7CE074}"/>
                </c:ext>
              </c:extLst>
            </c:dLbl>
            <c:dLbl>
              <c:idx val="2"/>
              <c:layout>
                <c:manualLayout>
                  <c:x val="-5.7676053518679053E-17"/>
                  <c:y val="-1.437438272212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2F-B64A-A800-8FB81F7CE074}"/>
                </c:ext>
              </c:extLst>
            </c:dLbl>
            <c:dLbl>
              <c:idx val="3"/>
              <c:layout>
                <c:manualLayout>
                  <c:x val="1.5730014490192088E-3"/>
                  <c:y val="-2.0124135810978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2F-B64A-A800-8FB81F7CE074}"/>
                </c:ext>
              </c:extLst>
            </c:dLbl>
            <c:dLbl>
              <c:idx val="4"/>
              <c:layout>
                <c:manualLayout>
                  <c:x val="-5.7676053518679053E-17"/>
                  <c:y val="-3.4498518533106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2F-B64A-A800-8FB81F7CE074}"/>
                </c:ext>
              </c:extLst>
            </c:dLbl>
            <c:dLbl>
              <c:idx val="5"/>
              <c:layout>
                <c:manualLayout>
                  <c:x val="0"/>
                  <c:y val="-2.0124135810978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2F-B64A-A800-8FB81F7CE074}"/>
                </c:ext>
              </c:extLst>
            </c:dLbl>
            <c:dLbl>
              <c:idx val="6"/>
              <c:layout>
                <c:manualLayout>
                  <c:x val="0"/>
                  <c:y val="-1.72492592665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2F-B64A-A800-8FB81F7CE074}"/>
                </c:ext>
              </c:extLst>
            </c:dLbl>
            <c:dLbl>
              <c:idx val="7"/>
              <c:layout>
                <c:manualLayout>
                  <c:x val="0"/>
                  <c:y val="-2.0124135810978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2F-B64A-A800-8FB81F7CE074}"/>
                </c:ext>
              </c:extLst>
            </c:dLbl>
            <c:dLbl>
              <c:idx val="8"/>
              <c:layout>
                <c:manualLayout>
                  <c:x val="-1.1535210703735811E-16"/>
                  <c:y val="-3.4498518533106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2F-B64A-A800-8FB81F7CE074}"/>
                </c:ext>
              </c:extLst>
            </c:dLbl>
            <c:dLbl>
              <c:idx val="9"/>
              <c:layout>
                <c:manualLayout>
                  <c:x val="1.5723270440251573E-3"/>
                  <c:y val="-2.5862068965517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2F-B64A-A800-8FB81F7CE074}"/>
                </c:ext>
              </c:extLst>
            </c:dLbl>
            <c:dLbl>
              <c:idx val="10"/>
              <c:layout>
                <c:manualLayout>
                  <c:x val="6.2893081761006293E-3"/>
                  <c:y val="-1.7241379310344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2F-B64A-A800-8FB81F7CE074}"/>
                </c:ext>
              </c:extLst>
            </c:dLbl>
            <c:dLbl>
              <c:idx val="11"/>
              <c:layout>
                <c:manualLayout>
                  <c:x val="4.7169811320754715E-3"/>
                  <c:y val="-1.4367816091954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2F-B64A-A800-8FB81F7CE07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22 '!$B$5:$B$16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22 '!$C$5:$C$16</c:f>
              <c:numCache>
                <c:formatCode>_(* #,##0_);_(* \(#,##0\);_(* "-"_);_(@_)</c:formatCode>
                <c:ptCount val="12"/>
                <c:pt idx="0">
                  <c:v>144384</c:v>
                </c:pt>
                <c:pt idx="1">
                  <c:v>131694</c:v>
                </c:pt>
                <c:pt idx="2">
                  <c:v>140518</c:v>
                </c:pt>
                <c:pt idx="3">
                  <c:v>120253</c:v>
                </c:pt>
                <c:pt idx="4">
                  <c:v>124840</c:v>
                </c:pt>
                <c:pt idx="5">
                  <c:v>125170</c:v>
                </c:pt>
                <c:pt idx="6">
                  <c:v>138568</c:v>
                </c:pt>
                <c:pt idx="7">
                  <c:v>143089</c:v>
                </c:pt>
                <c:pt idx="8">
                  <c:v>127934</c:v>
                </c:pt>
                <c:pt idx="9">
                  <c:v>139097</c:v>
                </c:pt>
                <c:pt idx="10">
                  <c:v>122017</c:v>
                </c:pt>
                <c:pt idx="11">
                  <c:v>126132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E2F-B64A-A800-8FB81F7CE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405696000"/>
        <c:axId val="406100160"/>
        <c:axId val="0"/>
      </c:bar3DChart>
      <c:catAx>
        <c:axId val="405696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06100160"/>
        <c:crosses val="autoZero"/>
        <c:auto val="1"/>
        <c:lblAlgn val="ctr"/>
        <c:lblOffset val="100"/>
        <c:noMultiLvlLbl val="0"/>
      </c:catAx>
      <c:valAx>
        <c:axId val="406100160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05696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608158220024721"/>
          <c:y val="0.1365038989001148"/>
          <c:w val="0.84425216316440055"/>
          <c:h val="0.7714614802006373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6CBFDD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1314387211367716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89-5443-96CF-D1EFFCE8D410}"/>
                </c:ext>
              </c:extLst>
            </c:dLbl>
            <c:dLbl>
              <c:idx val="1"/>
              <c:layout>
                <c:manualLayout>
                  <c:x val="-3.0215280671691457E-17"/>
                  <c:y val="-1.1841326228537596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89-5443-96CF-D1EFFCE8D410}"/>
                </c:ext>
              </c:extLst>
            </c:dLbl>
            <c:dLbl>
              <c:idx val="2"/>
              <c:layout>
                <c:manualLayout>
                  <c:x val="-6.0430561343382914E-17"/>
                  <c:y val="-1.1841326228537596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89-5443-96CF-D1EFFCE8D410}"/>
                </c:ext>
              </c:extLst>
            </c:dLbl>
            <c:dLbl>
              <c:idx val="3"/>
              <c:layout>
                <c:manualLayout>
                  <c:x val="-6.0430561343382914E-17"/>
                  <c:y val="-2.6050917702782755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89-5443-96CF-D1EFFCE8D410}"/>
                </c:ext>
              </c:extLst>
            </c:dLbl>
            <c:dLbl>
              <c:idx val="4"/>
              <c:layout>
                <c:manualLayout>
                  <c:x val="-6.0430561343382914E-17"/>
                  <c:y val="-1.4209591474245116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89-5443-96CF-D1EFFCE8D410}"/>
                </c:ext>
              </c:extLst>
            </c:dLbl>
            <c:dLbl>
              <c:idx val="5"/>
              <c:layout>
                <c:manualLayout>
                  <c:x val="8.2406262875978579E-3"/>
                  <c:y val="-2.3682652457075192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89-5443-96CF-D1EFFCE8D410}"/>
                </c:ext>
              </c:extLst>
            </c:dLbl>
            <c:dLbl>
              <c:idx val="6"/>
              <c:layout>
                <c:manualLayout>
                  <c:x val="-1.2086112268676583E-16"/>
                  <c:y val="-2.1314387211367674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89-5443-96CF-D1EFFCE8D410}"/>
                </c:ext>
              </c:extLst>
            </c:dLbl>
            <c:dLbl>
              <c:idx val="7"/>
              <c:layout>
                <c:manualLayout>
                  <c:x val="0"/>
                  <c:y val="-1.8946121965660197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89-5443-96CF-D1EFFCE8D410}"/>
                </c:ext>
              </c:extLst>
            </c:dLbl>
            <c:dLbl>
              <c:idx val="8"/>
              <c:layout>
                <c:manualLayout>
                  <c:x val="1.6481252575195715E-3"/>
                  <c:y val="-1.6577856719952634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89-5443-96CF-D1EFFCE8D410}"/>
                </c:ext>
              </c:extLst>
            </c:dLbl>
            <c:dLbl>
              <c:idx val="9"/>
              <c:layout>
                <c:manualLayout>
                  <c:x val="-3.296250515039143E-3"/>
                  <c:y val="-1.8946121965660152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89-5443-96CF-D1EFFCE8D41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23 Y 24'!$K$24:$K$33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23 Y 24'!$L$24:$L$33</c:f>
              <c:numCache>
                <c:formatCode>#,##0</c:formatCode>
                <c:ptCount val="10"/>
                <c:pt idx="0">
                  <c:v>22291</c:v>
                </c:pt>
                <c:pt idx="1">
                  <c:v>18477</c:v>
                </c:pt>
                <c:pt idx="2">
                  <c:v>28840</c:v>
                </c:pt>
                <c:pt idx="3">
                  <c:v>28201</c:v>
                </c:pt>
                <c:pt idx="4">
                  <c:v>28122</c:v>
                </c:pt>
                <c:pt idx="5">
                  <c:v>27611</c:v>
                </c:pt>
                <c:pt idx="6">
                  <c:v>27731</c:v>
                </c:pt>
                <c:pt idx="7">
                  <c:v>28052</c:v>
                </c:pt>
                <c:pt idx="8">
                  <c:v>30712</c:v>
                </c:pt>
                <c:pt idx="9">
                  <c:v>31081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89-5443-96CF-D1EFFCE8D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shape val="box"/>
        <c:axId val="491811328"/>
        <c:axId val="468349440"/>
        <c:axId val="0"/>
      </c:bar3DChart>
      <c:catAx>
        <c:axId val="491811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468349440"/>
        <c:crosses val="autoZero"/>
        <c:auto val="0"/>
        <c:lblAlgn val="ctr"/>
        <c:lblOffset val="100"/>
        <c:noMultiLvlLbl val="0"/>
      </c:catAx>
      <c:valAx>
        <c:axId val="468349440"/>
        <c:scaling>
          <c:orientation val="minMax"/>
          <c:max val="32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NRO. DE NAVES</a:t>
                </a:r>
              </a:p>
            </c:rich>
          </c:tx>
          <c:layout>
            <c:manualLayout>
              <c:xMode val="edge"/>
              <c:yMode val="edge"/>
              <c:x val="1.3445490203712175E-2"/>
              <c:y val="0.42274388544352309"/>
            </c:manualLayout>
          </c:layout>
          <c:overlay val="0"/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491811328"/>
        <c:crosses val="autoZero"/>
        <c:crossBetween val="between"/>
        <c:majorUnit val="40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paperSize="9" orientation="landscape" verticalDpi="36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0360679523701628"/>
          <c:y val="0.15398248670243653"/>
          <c:w val="0.63194328665289878"/>
          <c:h val="0.7716820828281274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6CBFDD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23 Y 24'!$K$37:$K$57</c:f>
              <c:strCache>
                <c:ptCount val="21"/>
                <c:pt idx="0">
                  <c:v>Lancha Práctico de Puerto</c:v>
                </c:pt>
                <c:pt idx="1">
                  <c:v>Remolcador Menor</c:v>
                </c:pt>
                <c:pt idx="2">
                  <c:v>Bote a Remo Pesca Deportiva</c:v>
                </c:pt>
                <c:pt idx="3">
                  <c:v>Embarcación Deportiva de Altamar</c:v>
                </c:pt>
                <c:pt idx="4">
                  <c:v>Barcaza</c:v>
                </c:pt>
                <c:pt idx="5">
                  <c:v>Lancha Deportiva Costera</c:v>
                </c:pt>
                <c:pt idx="6">
                  <c:v>Lancha Fletera</c:v>
                </c:pt>
                <c:pt idx="7">
                  <c:v>Catamarán</c:v>
                </c:pt>
                <c:pt idx="8">
                  <c:v>Embarcación Deportiva de Bahía</c:v>
                </c:pt>
                <c:pt idx="9">
                  <c:v>Otro</c:v>
                </c:pt>
                <c:pt idx="10">
                  <c:v>Barcaza Transbordador</c:v>
                </c:pt>
                <c:pt idx="11">
                  <c:v>Bote Motor Fuera de Borda Pesca Deportiva</c:v>
                </c:pt>
                <c:pt idx="12">
                  <c:v>Bote a Remo Pesca Artesanal</c:v>
                </c:pt>
                <c:pt idx="13">
                  <c:v>Embarcación Deportiva Costera</c:v>
                </c:pt>
                <c:pt idx="14">
                  <c:v>Bote de Goma</c:v>
                </c:pt>
                <c:pt idx="15">
                  <c:v>Bote a Remo</c:v>
                </c:pt>
                <c:pt idx="16">
                  <c:v>Lancha Pesquera Artesanal</c:v>
                </c:pt>
                <c:pt idx="17">
                  <c:v>Lancha a Motor</c:v>
                </c:pt>
                <c:pt idx="18">
                  <c:v>Motos Acuáticas</c:v>
                </c:pt>
                <c:pt idx="19">
                  <c:v>Lancha Deportiva de Bahía</c:v>
                </c:pt>
                <c:pt idx="20">
                  <c:v>Bote Motor</c:v>
                </c:pt>
              </c:strCache>
            </c:strRef>
          </c:cat>
          <c:val>
            <c:numRef>
              <c:f>'grafico 23 Y 24'!$L$37:$L$57</c:f>
              <c:numCache>
                <c:formatCode>_(* #,##0_);_(* \(#,##0\);_(* "-"_);_(@_)</c:formatCode>
                <c:ptCount val="21"/>
                <c:pt idx="0">
                  <c:v>71</c:v>
                </c:pt>
                <c:pt idx="1">
                  <c:v>75</c:v>
                </c:pt>
                <c:pt idx="2">
                  <c:v>79</c:v>
                </c:pt>
                <c:pt idx="3">
                  <c:v>89</c:v>
                </c:pt>
                <c:pt idx="4">
                  <c:v>107</c:v>
                </c:pt>
                <c:pt idx="5">
                  <c:v>197</c:v>
                </c:pt>
                <c:pt idx="6">
                  <c:v>217</c:v>
                </c:pt>
                <c:pt idx="7">
                  <c:v>240</c:v>
                </c:pt>
                <c:pt idx="8">
                  <c:v>279</c:v>
                </c:pt>
                <c:pt idx="9">
                  <c:v>284</c:v>
                </c:pt>
                <c:pt idx="10">
                  <c:v>309</c:v>
                </c:pt>
                <c:pt idx="11">
                  <c:v>357</c:v>
                </c:pt>
                <c:pt idx="12">
                  <c:v>452</c:v>
                </c:pt>
                <c:pt idx="13">
                  <c:v>535</c:v>
                </c:pt>
                <c:pt idx="14">
                  <c:v>620</c:v>
                </c:pt>
                <c:pt idx="15">
                  <c:v>673</c:v>
                </c:pt>
                <c:pt idx="16">
                  <c:v>2318</c:v>
                </c:pt>
                <c:pt idx="17">
                  <c:v>3167</c:v>
                </c:pt>
                <c:pt idx="18">
                  <c:v>3557</c:v>
                </c:pt>
                <c:pt idx="19">
                  <c:v>4783</c:v>
                </c:pt>
                <c:pt idx="20">
                  <c:v>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4-714D-BFEF-AA3857183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gapDepth val="109"/>
        <c:shape val="box"/>
        <c:axId val="491813376"/>
        <c:axId val="481466560"/>
        <c:axId val="0"/>
      </c:bar3DChart>
      <c:catAx>
        <c:axId val="491813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481466560"/>
        <c:crosses val="autoZero"/>
        <c:auto val="0"/>
        <c:lblAlgn val="ctr"/>
        <c:lblOffset val="100"/>
        <c:noMultiLvlLbl val="0"/>
      </c:catAx>
      <c:valAx>
        <c:axId val="48146656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49181337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25'!$N$37:$N$46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25'!$O$37:$O$46</c:f>
              <c:numCache>
                <c:formatCode>#,##0</c:formatCode>
                <c:ptCount val="10"/>
                <c:pt idx="0">
                  <c:v>5999</c:v>
                </c:pt>
                <c:pt idx="1">
                  <c:v>5891</c:v>
                </c:pt>
                <c:pt idx="2">
                  <c:v>6191</c:v>
                </c:pt>
                <c:pt idx="3">
                  <c:v>6109</c:v>
                </c:pt>
                <c:pt idx="4">
                  <c:v>6242</c:v>
                </c:pt>
                <c:pt idx="5">
                  <c:v>6218</c:v>
                </c:pt>
                <c:pt idx="6">
                  <c:v>6353</c:v>
                </c:pt>
                <c:pt idx="7">
                  <c:v>6506</c:v>
                </c:pt>
                <c:pt idx="8">
                  <c:v>6119</c:v>
                </c:pt>
                <c:pt idx="9">
                  <c:v>6238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A448-A62E-23629A982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3748224"/>
        <c:axId val="494182400"/>
        <c:axId val="0"/>
      </c:bar3DChart>
      <c:catAx>
        <c:axId val="4937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94182400"/>
        <c:crosses val="autoZero"/>
        <c:auto val="0"/>
        <c:lblAlgn val="ctr"/>
        <c:lblOffset val="100"/>
        <c:noMultiLvlLbl val="0"/>
      </c:catAx>
      <c:valAx>
        <c:axId val="494182400"/>
        <c:scaling>
          <c:orientation val="minMax"/>
          <c:max val="7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L"/>
                  <a:t>NRO. CONCESIONES</a:t>
                </a:r>
              </a:p>
            </c:rich>
          </c:tx>
          <c:layout>
            <c:manualLayout>
              <c:xMode val="edge"/>
              <c:yMode val="edge"/>
              <c:x val="9.1520590210525284E-3"/>
              <c:y val="0.3976190551181102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9374822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'Gráfico 3'!$B$2</c:f>
              <c:strCache>
                <c:ptCount val="1"/>
                <c:pt idx="0">
                  <c:v>OFICIALES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9144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'Gráfico 3'!$A$36:$A$45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 3'!$B$36:$B$45</c:f>
              <c:numCache>
                <c:formatCode>General</c:formatCode>
                <c:ptCount val="10"/>
                <c:pt idx="0">
                  <c:v>875</c:v>
                </c:pt>
                <c:pt idx="1">
                  <c:v>943</c:v>
                </c:pt>
                <c:pt idx="2">
                  <c:v>1010</c:v>
                </c:pt>
                <c:pt idx="3">
                  <c:v>1029</c:v>
                </c:pt>
                <c:pt idx="4">
                  <c:v>1084</c:v>
                </c:pt>
                <c:pt idx="5">
                  <c:v>1105</c:v>
                </c:pt>
                <c:pt idx="6">
                  <c:v>1104</c:v>
                </c:pt>
                <c:pt idx="7">
                  <c:v>1123</c:v>
                </c:pt>
                <c:pt idx="8">
                  <c:v>1090</c:v>
                </c:pt>
                <c:pt idx="9">
                  <c:v>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6-8B4A-8AAA-621E73B6AE65}"/>
            </c:ext>
          </c:extLst>
        </c:ser>
        <c:ser>
          <c:idx val="1"/>
          <c:order val="1"/>
          <c:tx>
            <c:strRef>
              <c:f>'Gráfico 3'!$C$2</c:f>
              <c:strCache>
                <c:ptCount val="1"/>
                <c:pt idx="0">
                  <c:v>TRIPULANTES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91440" tIns="0" rIns="91440" bIns="19050" anchor="t" anchorCtr="0">
                <a:spAutoFit/>
              </a:bodyPr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'Gráfico 3'!$A$36:$A$45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 3'!$C$36:$C$45</c:f>
              <c:numCache>
                <c:formatCode>General</c:formatCode>
                <c:ptCount val="10"/>
                <c:pt idx="0">
                  <c:v>1247</c:v>
                </c:pt>
                <c:pt idx="1">
                  <c:v>1335</c:v>
                </c:pt>
                <c:pt idx="2">
                  <c:v>1468</c:v>
                </c:pt>
                <c:pt idx="3">
                  <c:v>1509</c:v>
                </c:pt>
                <c:pt idx="4">
                  <c:v>1525</c:v>
                </c:pt>
                <c:pt idx="5">
                  <c:v>1526</c:v>
                </c:pt>
                <c:pt idx="6">
                  <c:v>1512</c:v>
                </c:pt>
                <c:pt idx="7">
                  <c:v>1540</c:v>
                </c:pt>
                <c:pt idx="8">
                  <c:v>1481</c:v>
                </c:pt>
                <c:pt idx="9">
                  <c:v>1326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76-8B4A-8AAA-621E73B6AE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4"/>
        <c:shape val="box"/>
        <c:axId val="177659904"/>
        <c:axId val="184061312"/>
        <c:axId val="0"/>
      </c:bar3DChart>
      <c:catAx>
        <c:axId val="17765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4061312"/>
        <c:crosses val="autoZero"/>
        <c:auto val="1"/>
        <c:lblAlgn val="ctr"/>
        <c:lblOffset val="100"/>
        <c:noMultiLvlLbl val="0"/>
      </c:catAx>
      <c:valAx>
        <c:axId val="184061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76599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8052517188981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95-8F48-A979-F9D6F05D45DA}"/>
                </c:ext>
              </c:extLst>
            </c:dLbl>
            <c:dLbl>
              <c:idx val="1"/>
              <c:layout>
                <c:manualLayout>
                  <c:x val="-5.0126223448249576E-17"/>
                  <c:y val="-1.8052517188981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95-8F48-A979-F9D6F05D45DA}"/>
                </c:ext>
              </c:extLst>
            </c:dLbl>
            <c:dLbl>
              <c:idx val="2"/>
              <c:layout>
                <c:manualLayout>
                  <c:x val="1.3670946139270987E-3"/>
                  <c:y val="-1.6046681945761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95-8F48-A979-F9D6F05D45DA}"/>
                </c:ext>
              </c:extLst>
            </c:dLbl>
            <c:dLbl>
              <c:idx val="3"/>
              <c:layout>
                <c:manualLayout>
                  <c:x val="4.1012838417812964E-3"/>
                  <c:y val="-1.4040846702541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95-8F48-A979-F9D6F05D45DA}"/>
                </c:ext>
              </c:extLst>
            </c:dLbl>
            <c:dLbl>
              <c:idx val="4"/>
              <c:layout>
                <c:manualLayout>
                  <c:x val="6.8354730696354934E-3"/>
                  <c:y val="-2.2064187675421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95-8F48-A979-F9D6F05D45DA}"/>
                </c:ext>
              </c:extLst>
            </c:dLbl>
            <c:dLbl>
              <c:idx val="5"/>
              <c:layout>
                <c:manualLayout>
                  <c:x val="4.1012838417811958E-3"/>
                  <c:y val="-3.0087528648302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95-8F48-A979-F9D6F05D45DA}"/>
                </c:ext>
              </c:extLst>
            </c:dLbl>
            <c:dLbl>
              <c:idx val="6"/>
              <c:layout>
                <c:manualLayout>
                  <c:x val="1.3670946139269986E-3"/>
                  <c:y val="-2.4070022918641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95-8F48-A979-F9D6F05D45DA}"/>
                </c:ext>
              </c:extLst>
            </c:dLbl>
            <c:dLbl>
              <c:idx val="7"/>
              <c:layout>
                <c:manualLayout>
                  <c:x val="9.5696622974896922E-3"/>
                  <c:y val="-1.6046681945761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95-8F48-A979-F9D6F05D45DA}"/>
                </c:ext>
              </c:extLst>
            </c:dLbl>
            <c:dLbl>
              <c:idx val="8"/>
              <c:layout>
                <c:manualLayout>
                  <c:x val="-1.0025244689649915E-16"/>
                  <c:y val="-2.0058352432201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95-8F48-A979-F9D6F05D45DA}"/>
                </c:ext>
              </c:extLst>
            </c:dLbl>
            <c:dLbl>
              <c:idx val="9"/>
              <c:layout>
                <c:manualLayout>
                  <c:x val="2.7341892278540973E-3"/>
                  <c:y val="-3.0087528648302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95-8F48-A979-F9D6F05D45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4'!$A$38:$A$47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 4'!$B$38:$B$47</c:f>
              <c:numCache>
                <c:formatCode>#,##0</c:formatCode>
                <c:ptCount val="10"/>
                <c:pt idx="0">
                  <c:v>14897895</c:v>
                </c:pt>
                <c:pt idx="1">
                  <c:v>13739586</c:v>
                </c:pt>
                <c:pt idx="2">
                  <c:v>14216086</c:v>
                </c:pt>
                <c:pt idx="3">
                  <c:v>13437055</c:v>
                </c:pt>
                <c:pt idx="4">
                  <c:v>11523822</c:v>
                </c:pt>
                <c:pt idx="5">
                  <c:v>10842108</c:v>
                </c:pt>
                <c:pt idx="6">
                  <c:v>11361329</c:v>
                </c:pt>
                <c:pt idx="7">
                  <c:v>12817370</c:v>
                </c:pt>
                <c:pt idx="8">
                  <c:v>10661049.135</c:v>
                </c:pt>
                <c:pt idx="9">
                  <c:v>12641323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95-8F48-A979-F9D6F05D45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04885248"/>
        <c:axId val="183906816"/>
        <c:axId val="0"/>
      </c:bar3DChart>
      <c:catAx>
        <c:axId val="30488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3906816"/>
        <c:crosses val="autoZero"/>
        <c:auto val="1"/>
        <c:lblAlgn val="ctr"/>
        <c:lblOffset val="100"/>
        <c:noMultiLvlLbl val="0"/>
      </c:catAx>
      <c:valAx>
        <c:axId val="1839068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TONELADAS</a:t>
                </a:r>
              </a:p>
            </c:rich>
          </c:tx>
          <c:layout>
            <c:manualLayout>
              <c:xMode val="edge"/>
              <c:yMode val="edge"/>
              <c:x val="1.3297720885532341E-2"/>
              <c:y val="0.4984117263526071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3048852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430780064601844"/>
          <c:y val="0.16937105084086712"/>
          <c:w val="0.84738878709240262"/>
          <c:h val="0.7185692529174594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6'!$B$14:$B$25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6'!$G$14:$G$25</c:f>
              <c:numCache>
                <c:formatCode>_(* #,##0_);_(* \(#,##0\);_(* "-"_);_(@_)</c:formatCode>
                <c:ptCount val="12"/>
                <c:pt idx="0">
                  <c:v>1184908.1780000001</c:v>
                </c:pt>
                <c:pt idx="1">
                  <c:v>1191974.7471600003</c:v>
                </c:pt>
                <c:pt idx="2">
                  <c:v>1319930.9400000002</c:v>
                </c:pt>
                <c:pt idx="3">
                  <c:v>1422902.3619999997</c:v>
                </c:pt>
                <c:pt idx="4">
                  <c:v>1544615.4595999999</c:v>
                </c:pt>
                <c:pt idx="5">
                  <c:v>1386255.54</c:v>
                </c:pt>
                <c:pt idx="6">
                  <c:v>3420191.2940000007</c:v>
                </c:pt>
                <c:pt idx="7">
                  <c:v>2186947.182</c:v>
                </c:pt>
                <c:pt idx="8">
                  <c:v>2559209.7920000004</c:v>
                </c:pt>
                <c:pt idx="9">
                  <c:v>2016618.4299999997</c:v>
                </c:pt>
                <c:pt idx="10">
                  <c:v>1920085.7719999999</c:v>
                </c:pt>
                <c:pt idx="11">
                  <c:v>2002908.2479999997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E-7F4E-951B-6ABA0BFF3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4147712"/>
        <c:axId val="391181376"/>
        <c:axId val="0"/>
      </c:bar3DChart>
      <c:catAx>
        <c:axId val="40414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391181376"/>
        <c:crosses val="autoZero"/>
        <c:auto val="1"/>
        <c:lblAlgn val="ctr"/>
        <c:lblOffset val="100"/>
        <c:noMultiLvlLbl val="0"/>
      </c:catAx>
      <c:valAx>
        <c:axId val="3911813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_(* #,##0_);_(* \(#,##0\);_(* &quot;-&quot;_);_(@_)" sourceLinked="1"/>
        <c:majorTickMark val="out"/>
        <c:minorTickMark val="none"/>
        <c:tickLblPos val="nextTo"/>
        <c:crossAx val="4041477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7'!$B$7:$B$62</c:f>
              <c:strCache>
                <c:ptCount val="56"/>
                <c:pt idx="0">
                  <c:v>Bahia Fildes</c:v>
                </c:pt>
                <c:pt idx="1">
                  <c:v>Puerto Williams</c:v>
                </c:pt>
                <c:pt idx="2">
                  <c:v>Tierra Del Fuego</c:v>
                </c:pt>
                <c:pt idx="3">
                  <c:v>Punta Delgada</c:v>
                </c:pt>
                <c:pt idx="4">
                  <c:v>Porvenir</c:v>
                </c:pt>
                <c:pt idx="5">
                  <c:v>Cabo Negro</c:v>
                </c:pt>
                <c:pt idx="6">
                  <c:v>Puerto Eden</c:v>
                </c:pt>
                <c:pt idx="7">
                  <c:v>Punta Arenas</c:v>
                </c:pt>
                <c:pt idx="8">
                  <c:v>Puerto Natales</c:v>
                </c:pt>
                <c:pt idx="9">
                  <c:v>Isla Guarello</c:v>
                </c:pt>
                <c:pt idx="10">
                  <c:v>Gregorio</c:v>
                </c:pt>
                <c:pt idx="11">
                  <c:v>Aysen</c:v>
                </c:pt>
                <c:pt idx="12">
                  <c:v>Chacabuco</c:v>
                </c:pt>
                <c:pt idx="13">
                  <c:v>Puerto Aguirre</c:v>
                </c:pt>
                <c:pt idx="14">
                  <c:v>Cisnes</c:v>
                </c:pt>
                <c:pt idx="15">
                  <c:v>Melinka</c:v>
                </c:pt>
                <c:pt idx="16">
                  <c:v>Queilén</c:v>
                </c:pt>
                <c:pt idx="17">
                  <c:v>Quellón</c:v>
                </c:pt>
                <c:pt idx="18">
                  <c:v>Chaitén</c:v>
                </c:pt>
                <c:pt idx="19">
                  <c:v>Chonchi</c:v>
                </c:pt>
                <c:pt idx="20">
                  <c:v>Castro</c:v>
                </c:pt>
                <c:pt idx="21">
                  <c:v>Chacao</c:v>
                </c:pt>
                <c:pt idx="22">
                  <c:v>Ancud</c:v>
                </c:pt>
                <c:pt idx="23">
                  <c:v>Achao</c:v>
                </c:pt>
                <c:pt idx="24">
                  <c:v>Dalcahue</c:v>
                </c:pt>
                <c:pt idx="25">
                  <c:v>Quemchi</c:v>
                </c:pt>
                <c:pt idx="26">
                  <c:v>Rio Negro Hornopirén</c:v>
                </c:pt>
                <c:pt idx="27">
                  <c:v>Pargua</c:v>
                </c:pt>
                <c:pt idx="28">
                  <c:v>Calbuco</c:v>
                </c:pt>
                <c:pt idx="29">
                  <c:v>Cochamo</c:v>
                </c:pt>
                <c:pt idx="30">
                  <c:v>Maullín</c:v>
                </c:pt>
                <c:pt idx="31">
                  <c:v>Puerto Montt</c:v>
                </c:pt>
                <c:pt idx="32">
                  <c:v>Coronel</c:v>
                </c:pt>
                <c:pt idx="33">
                  <c:v>San Vicente</c:v>
                </c:pt>
                <c:pt idx="34">
                  <c:v>Talcahuano</c:v>
                </c:pt>
                <c:pt idx="35">
                  <c:v>Lirquén</c:v>
                </c:pt>
                <c:pt idx="36">
                  <c:v>Penco</c:v>
                </c:pt>
                <c:pt idx="37">
                  <c:v>San Antonio</c:v>
                </c:pt>
                <c:pt idx="38">
                  <c:v>Valparaíso</c:v>
                </c:pt>
                <c:pt idx="39">
                  <c:v>Ventanas </c:v>
                </c:pt>
                <c:pt idx="40">
                  <c:v>Quintero</c:v>
                </c:pt>
                <c:pt idx="41">
                  <c:v>Isla Alejandro Selkirk</c:v>
                </c:pt>
                <c:pt idx="42">
                  <c:v>Juan Fernández</c:v>
                </c:pt>
                <c:pt idx="43">
                  <c:v>Hanga Roa - Isla de Pascua</c:v>
                </c:pt>
                <c:pt idx="44">
                  <c:v>Guayacan</c:v>
                </c:pt>
                <c:pt idx="45">
                  <c:v>Los Vilos</c:v>
                </c:pt>
                <c:pt idx="46">
                  <c:v>Coquimbo</c:v>
                </c:pt>
                <c:pt idx="47">
                  <c:v>Huasco/Guacolda</c:v>
                </c:pt>
                <c:pt idx="48">
                  <c:v>Caldera</c:v>
                </c:pt>
                <c:pt idx="49">
                  <c:v>Chañaral</c:v>
                </c:pt>
                <c:pt idx="50">
                  <c:v>Antofagasta</c:v>
                </c:pt>
                <c:pt idx="51">
                  <c:v>Mejillones</c:v>
                </c:pt>
                <c:pt idx="52">
                  <c:v>Patillos</c:v>
                </c:pt>
                <c:pt idx="53">
                  <c:v>Patache</c:v>
                </c:pt>
                <c:pt idx="54">
                  <c:v>Iquique</c:v>
                </c:pt>
                <c:pt idx="55">
                  <c:v>Arica</c:v>
                </c:pt>
              </c:strCache>
            </c:strRef>
          </c:cat>
          <c:val>
            <c:numRef>
              <c:f>'GRAFICO 7'!$C$7:$C$62</c:f>
              <c:numCache>
                <c:formatCode>_ * #,##0_ ;_ * \-#,##0_ ;_ * "-"_ ;_ @_ </c:formatCode>
                <c:ptCount val="56"/>
                <c:pt idx="0">
                  <c:v>734</c:v>
                </c:pt>
                <c:pt idx="1">
                  <c:v>33146.6</c:v>
                </c:pt>
                <c:pt idx="2">
                  <c:v>130094</c:v>
                </c:pt>
                <c:pt idx="3">
                  <c:v>15000</c:v>
                </c:pt>
                <c:pt idx="4">
                  <c:v>28470</c:v>
                </c:pt>
                <c:pt idx="5">
                  <c:v>73015.565000000002</c:v>
                </c:pt>
                <c:pt idx="6">
                  <c:v>55</c:v>
                </c:pt>
                <c:pt idx="7">
                  <c:v>676906.95000000007</c:v>
                </c:pt>
                <c:pt idx="8">
                  <c:v>183172.05000000002</c:v>
                </c:pt>
                <c:pt idx="9">
                  <c:v>114197</c:v>
                </c:pt>
                <c:pt idx="10">
                  <c:v>128558.395</c:v>
                </c:pt>
                <c:pt idx="11">
                  <c:v>914.17</c:v>
                </c:pt>
                <c:pt idx="12">
                  <c:v>490468.27100000001</c:v>
                </c:pt>
                <c:pt idx="13">
                  <c:v>9223.7210000000014</c:v>
                </c:pt>
                <c:pt idx="14">
                  <c:v>31791</c:v>
                </c:pt>
                <c:pt idx="15">
                  <c:v>33777</c:v>
                </c:pt>
                <c:pt idx="16">
                  <c:v>3921</c:v>
                </c:pt>
                <c:pt idx="17">
                  <c:v>290905.82200000004</c:v>
                </c:pt>
                <c:pt idx="18">
                  <c:v>178872.95699999999</c:v>
                </c:pt>
                <c:pt idx="19">
                  <c:v>8532.5</c:v>
                </c:pt>
                <c:pt idx="20">
                  <c:v>79509.439999999988</c:v>
                </c:pt>
                <c:pt idx="21">
                  <c:v>92527</c:v>
                </c:pt>
                <c:pt idx="22">
                  <c:v>48441.5</c:v>
                </c:pt>
                <c:pt idx="23">
                  <c:v>4847.1000000000004</c:v>
                </c:pt>
                <c:pt idx="24">
                  <c:v>2203</c:v>
                </c:pt>
                <c:pt idx="25">
                  <c:v>1119</c:v>
                </c:pt>
                <c:pt idx="26">
                  <c:v>45337.983999999982</c:v>
                </c:pt>
                <c:pt idx="27">
                  <c:v>108804.5</c:v>
                </c:pt>
                <c:pt idx="28">
                  <c:v>389590.44799999997</c:v>
                </c:pt>
                <c:pt idx="29">
                  <c:v>80.5</c:v>
                </c:pt>
                <c:pt idx="30">
                  <c:v>70</c:v>
                </c:pt>
                <c:pt idx="31">
                  <c:v>2089753.0349999999</c:v>
                </c:pt>
                <c:pt idx="32">
                  <c:v>77972.899999999994</c:v>
                </c:pt>
                <c:pt idx="33">
                  <c:v>2211441.5430000001</c:v>
                </c:pt>
                <c:pt idx="34">
                  <c:v>5328409.5548</c:v>
                </c:pt>
                <c:pt idx="35">
                  <c:v>372463.75599999999</c:v>
                </c:pt>
                <c:pt idx="36">
                  <c:v>39100</c:v>
                </c:pt>
                <c:pt idx="37">
                  <c:v>1064909.4009999998</c:v>
                </c:pt>
                <c:pt idx="38">
                  <c:v>208004.75457999998</c:v>
                </c:pt>
                <c:pt idx="39">
                  <c:v>19240</c:v>
                </c:pt>
                <c:pt idx="40">
                  <c:v>2334575.6868000003</c:v>
                </c:pt>
                <c:pt idx="41">
                  <c:v>25.09</c:v>
                </c:pt>
                <c:pt idx="42">
                  <c:v>3564.8000000000006</c:v>
                </c:pt>
                <c:pt idx="43">
                  <c:v>24401.279999999999</c:v>
                </c:pt>
                <c:pt idx="44">
                  <c:v>231315.09099999999</c:v>
                </c:pt>
                <c:pt idx="45">
                  <c:v>179.5</c:v>
                </c:pt>
                <c:pt idx="46">
                  <c:v>308157.72599999997</c:v>
                </c:pt>
                <c:pt idx="47">
                  <c:v>0</c:v>
                </c:pt>
                <c:pt idx="48">
                  <c:v>276237.58299999998</c:v>
                </c:pt>
                <c:pt idx="49">
                  <c:v>315745</c:v>
                </c:pt>
                <c:pt idx="50">
                  <c:v>128619.408</c:v>
                </c:pt>
                <c:pt idx="51">
                  <c:v>1745538.64858</c:v>
                </c:pt>
                <c:pt idx="52">
                  <c:v>214810</c:v>
                </c:pt>
                <c:pt idx="53">
                  <c:v>19630</c:v>
                </c:pt>
                <c:pt idx="54">
                  <c:v>674383.22799999989</c:v>
                </c:pt>
                <c:pt idx="55">
                  <c:v>932214.32499999995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8-834C-BB60-5D3D2BA3EE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9"/>
        <c:shape val="box"/>
        <c:axId val="405692928"/>
        <c:axId val="406094400"/>
        <c:axId val="0"/>
      </c:bar3DChart>
      <c:catAx>
        <c:axId val="4056929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PUERTOS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06094400"/>
        <c:crosses val="autoZero"/>
        <c:auto val="1"/>
        <c:lblAlgn val="ctr"/>
        <c:lblOffset val="100"/>
        <c:noMultiLvlLbl val="0"/>
      </c:catAx>
      <c:valAx>
        <c:axId val="40609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TONELADAS</a:t>
                </a:r>
              </a:p>
            </c:rich>
          </c:tx>
          <c:overlay val="0"/>
        </c:title>
        <c:numFmt formatCode="_ * #,##0_ ;_ * \-#,##0_ ;_ * &quot;-&quot;_ ;_ @_ " sourceLinked="1"/>
        <c:majorTickMark val="out"/>
        <c:minorTickMark val="none"/>
        <c:tickLblPos val="nextTo"/>
        <c:crossAx val="4056929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8'!$B$2:$B$46</c:f>
              <c:strCache>
                <c:ptCount val="45"/>
                <c:pt idx="0">
                  <c:v>Arica</c:v>
                </c:pt>
                <c:pt idx="1">
                  <c:v>Iquique</c:v>
                </c:pt>
                <c:pt idx="2">
                  <c:v>Patache</c:v>
                </c:pt>
                <c:pt idx="3">
                  <c:v>Mejillones</c:v>
                </c:pt>
                <c:pt idx="4">
                  <c:v>Antofagasta</c:v>
                </c:pt>
                <c:pt idx="5">
                  <c:v>Chañaral</c:v>
                </c:pt>
                <c:pt idx="6">
                  <c:v>Caldera</c:v>
                </c:pt>
                <c:pt idx="7">
                  <c:v>Guayacan</c:v>
                </c:pt>
                <c:pt idx="8">
                  <c:v>Los Vilos</c:v>
                </c:pt>
                <c:pt idx="9">
                  <c:v>Hanga Roa / Isla de Pascua</c:v>
                </c:pt>
                <c:pt idx="10">
                  <c:v>Juan Fernández</c:v>
                </c:pt>
                <c:pt idx="11">
                  <c:v>Isla Alejandro Selkirk</c:v>
                </c:pt>
                <c:pt idx="12">
                  <c:v>Valparaíso</c:v>
                </c:pt>
                <c:pt idx="13">
                  <c:v>San Antonio</c:v>
                </c:pt>
                <c:pt idx="14">
                  <c:v>Penco</c:v>
                </c:pt>
                <c:pt idx="15">
                  <c:v>Lirquén</c:v>
                </c:pt>
                <c:pt idx="16">
                  <c:v>Talcahuano</c:v>
                </c:pt>
                <c:pt idx="17">
                  <c:v>San Vicente</c:v>
                </c:pt>
                <c:pt idx="18">
                  <c:v>Coronel</c:v>
                </c:pt>
                <c:pt idx="19">
                  <c:v>Puerto Montt</c:v>
                </c:pt>
                <c:pt idx="20">
                  <c:v>Cochamo</c:v>
                </c:pt>
                <c:pt idx="21">
                  <c:v>Calbuco</c:v>
                </c:pt>
                <c:pt idx="22">
                  <c:v>Pargua</c:v>
                </c:pt>
                <c:pt idx="23">
                  <c:v>Rio Negro Hornopirén</c:v>
                </c:pt>
                <c:pt idx="24">
                  <c:v>Quemchi</c:v>
                </c:pt>
                <c:pt idx="25">
                  <c:v>Dalcahue</c:v>
                </c:pt>
                <c:pt idx="26">
                  <c:v>Achao</c:v>
                </c:pt>
                <c:pt idx="27">
                  <c:v>Ancud</c:v>
                </c:pt>
                <c:pt idx="28">
                  <c:v>Chacao</c:v>
                </c:pt>
                <c:pt idx="29">
                  <c:v>Castro</c:v>
                </c:pt>
                <c:pt idx="30">
                  <c:v>Chonchi</c:v>
                </c:pt>
                <c:pt idx="31">
                  <c:v>Chaiten</c:v>
                </c:pt>
                <c:pt idx="32">
                  <c:v>Quellón</c:v>
                </c:pt>
                <c:pt idx="33">
                  <c:v>Queilén</c:v>
                </c:pt>
                <c:pt idx="34">
                  <c:v>Melinka</c:v>
                </c:pt>
                <c:pt idx="35">
                  <c:v>Cisnes</c:v>
                </c:pt>
                <c:pt idx="36">
                  <c:v>Puerto Aguirre</c:v>
                </c:pt>
                <c:pt idx="37">
                  <c:v>Chacabuco</c:v>
                </c:pt>
                <c:pt idx="38">
                  <c:v>Puerto Natales</c:v>
                </c:pt>
                <c:pt idx="39">
                  <c:v>Punta Arenas</c:v>
                </c:pt>
                <c:pt idx="40">
                  <c:v>Puerto Eden</c:v>
                </c:pt>
                <c:pt idx="41">
                  <c:v>Porvenir</c:v>
                </c:pt>
                <c:pt idx="42">
                  <c:v>Tierra Del Fuego</c:v>
                </c:pt>
                <c:pt idx="43">
                  <c:v>Puerto Williams</c:v>
                </c:pt>
                <c:pt idx="44">
                  <c:v>Bahia Fildes</c:v>
                </c:pt>
              </c:strCache>
            </c:strRef>
          </c:cat>
          <c:val>
            <c:numRef>
              <c:f>'GRAFICO 8'!$C$2:$C$46</c:f>
              <c:numCache>
                <c:formatCode>_(* #,##0_);_(* \(#,##0\);_(* "-"_);_(@_)</c:formatCode>
                <c:ptCount val="45"/>
                <c:pt idx="0">
                  <c:v>695095.21900000004</c:v>
                </c:pt>
                <c:pt idx="1">
                  <c:v>466464.86699999997</c:v>
                </c:pt>
                <c:pt idx="2">
                  <c:v>12166</c:v>
                </c:pt>
                <c:pt idx="3">
                  <c:v>117752.48258000001</c:v>
                </c:pt>
                <c:pt idx="4">
                  <c:v>73922.407999999996</c:v>
                </c:pt>
                <c:pt idx="5">
                  <c:v>30000</c:v>
                </c:pt>
                <c:pt idx="6">
                  <c:v>6451</c:v>
                </c:pt>
                <c:pt idx="7">
                  <c:v>6451</c:v>
                </c:pt>
                <c:pt idx="8">
                  <c:v>179.5</c:v>
                </c:pt>
                <c:pt idx="9">
                  <c:v>11485.68</c:v>
                </c:pt>
                <c:pt idx="10">
                  <c:v>3564.8</c:v>
                </c:pt>
                <c:pt idx="11">
                  <c:v>25.09</c:v>
                </c:pt>
                <c:pt idx="12">
                  <c:v>158921.15457999997</c:v>
                </c:pt>
                <c:pt idx="13">
                  <c:v>293859.81</c:v>
                </c:pt>
                <c:pt idx="14">
                  <c:v>35100</c:v>
                </c:pt>
                <c:pt idx="15">
                  <c:v>372463.75599999999</c:v>
                </c:pt>
                <c:pt idx="16">
                  <c:v>416389</c:v>
                </c:pt>
                <c:pt idx="17">
                  <c:v>65008.899999999994</c:v>
                </c:pt>
                <c:pt idx="18">
                  <c:v>15392.9</c:v>
                </c:pt>
                <c:pt idx="19">
                  <c:v>1243298.1160000002</c:v>
                </c:pt>
                <c:pt idx="20">
                  <c:v>70</c:v>
                </c:pt>
                <c:pt idx="21">
                  <c:v>247252.67</c:v>
                </c:pt>
                <c:pt idx="22">
                  <c:v>102280</c:v>
                </c:pt>
                <c:pt idx="23">
                  <c:v>44493.458999999981</c:v>
                </c:pt>
                <c:pt idx="24">
                  <c:v>80</c:v>
                </c:pt>
                <c:pt idx="25">
                  <c:v>433</c:v>
                </c:pt>
                <c:pt idx="26">
                  <c:v>2339</c:v>
                </c:pt>
                <c:pt idx="27">
                  <c:v>47967.5</c:v>
                </c:pt>
                <c:pt idx="28">
                  <c:v>92021</c:v>
                </c:pt>
                <c:pt idx="29">
                  <c:v>28694.54</c:v>
                </c:pt>
                <c:pt idx="30">
                  <c:v>5178.5</c:v>
                </c:pt>
                <c:pt idx="31">
                  <c:v>175683.95700000002</c:v>
                </c:pt>
                <c:pt idx="32">
                  <c:v>247725</c:v>
                </c:pt>
                <c:pt idx="33">
                  <c:v>220</c:v>
                </c:pt>
                <c:pt idx="34">
                  <c:v>31226</c:v>
                </c:pt>
                <c:pt idx="35">
                  <c:v>31718</c:v>
                </c:pt>
                <c:pt idx="36">
                  <c:v>9201.7210000000014</c:v>
                </c:pt>
                <c:pt idx="37">
                  <c:v>334769.86900000001</c:v>
                </c:pt>
                <c:pt idx="38">
                  <c:v>87368.499999999985</c:v>
                </c:pt>
                <c:pt idx="39">
                  <c:v>256786.06000000003</c:v>
                </c:pt>
                <c:pt idx="40">
                  <c:v>55</c:v>
                </c:pt>
                <c:pt idx="41">
                  <c:v>28428</c:v>
                </c:pt>
                <c:pt idx="42">
                  <c:v>129452</c:v>
                </c:pt>
                <c:pt idx="43">
                  <c:v>21143.3</c:v>
                </c:pt>
                <c:pt idx="44">
                  <c:v>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0-004A-9FA6-98047F8FF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shape val="box"/>
        <c:axId val="275302912"/>
        <c:axId val="176532288"/>
        <c:axId val="0"/>
      </c:bar3DChart>
      <c:catAx>
        <c:axId val="27530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PUERTO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CL"/>
          </a:p>
        </c:txPr>
        <c:crossAx val="176532288"/>
        <c:crosses val="autoZero"/>
        <c:auto val="1"/>
        <c:lblAlgn val="ctr"/>
        <c:lblOffset val="100"/>
        <c:noMultiLvlLbl val="0"/>
      </c:catAx>
      <c:valAx>
        <c:axId val="176532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_(* #,##0_);_(* \(#,##0\);_(* &quot;-&quot;_);_(@_)" sourceLinked="1"/>
        <c:majorTickMark val="out"/>
        <c:minorTickMark val="none"/>
        <c:tickLblPos val="nextTo"/>
        <c:crossAx val="275302912"/>
        <c:crosses val="autoZero"/>
        <c:crossBetween val="between"/>
        <c:majorUnit val="2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05711721553219"/>
          <c:y val="2.4261106267553043E-2"/>
          <c:w val="0.70500512385636838"/>
          <c:h val="0.8795702216995452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9'!$B$4:$B$44</c:f>
              <c:strCache>
                <c:ptCount val="41"/>
                <c:pt idx="0">
                  <c:v>Arica</c:v>
                </c:pt>
                <c:pt idx="1">
                  <c:v>Iquique</c:v>
                </c:pt>
                <c:pt idx="2">
                  <c:v>Patache</c:v>
                </c:pt>
                <c:pt idx="3">
                  <c:v>Patillos</c:v>
                </c:pt>
                <c:pt idx="4">
                  <c:v>Mejillones</c:v>
                </c:pt>
                <c:pt idx="5">
                  <c:v>Antofagasta</c:v>
                </c:pt>
                <c:pt idx="6">
                  <c:v>Chañaral</c:v>
                </c:pt>
                <c:pt idx="7">
                  <c:v>Huasco / Guacolda</c:v>
                </c:pt>
                <c:pt idx="8">
                  <c:v>Coquimbo</c:v>
                </c:pt>
                <c:pt idx="9">
                  <c:v>Hanga Roa</c:v>
                </c:pt>
                <c:pt idx="10">
                  <c:v>Ventanas </c:v>
                </c:pt>
                <c:pt idx="11">
                  <c:v>Valparaíso</c:v>
                </c:pt>
                <c:pt idx="12">
                  <c:v>San Antonio</c:v>
                </c:pt>
                <c:pt idx="13">
                  <c:v>Penco</c:v>
                </c:pt>
                <c:pt idx="14">
                  <c:v>Talcahuano</c:v>
                </c:pt>
                <c:pt idx="15">
                  <c:v>San Vicente</c:v>
                </c:pt>
                <c:pt idx="16">
                  <c:v>Puerto Montt</c:v>
                </c:pt>
                <c:pt idx="17">
                  <c:v>Maullín</c:v>
                </c:pt>
                <c:pt idx="18">
                  <c:v>Calbuco</c:v>
                </c:pt>
                <c:pt idx="19">
                  <c:v>Pargua</c:v>
                </c:pt>
                <c:pt idx="20">
                  <c:v>Rio Negro Hornopirén</c:v>
                </c:pt>
                <c:pt idx="21">
                  <c:v>Quemchi</c:v>
                </c:pt>
                <c:pt idx="22">
                  <c:v>Dalcahue</c:v>
                </c:pt>
                <c:pt idx="23">
                  <c:v>Achao</c:v>
                </c:pt>
                <c:pt idx="24">
                  <c:v>Ancud</c:v>
                </c:pt>
                <c:pt idx="25">
                  <c:v>Chacao</c:v>
                </c:pt>
                <c:pt idx="26">
                  <c:v>Castro</c:v>
                </c:pt>
                <c:pt idx="27">
                  <c:v>Chonchi</c:v>
                </c:pt>
                <c:pt idx="28">
                  <c:v>Chaitén</c:v>
                </c:pt>
                <c:pt idx="29">
                  <c:v>Quellón</c:v>
                </c:pt>
                <c:pt idx="30">
                  <c:v>Queilén</c:v>
                </c:pt>
                <c:pt idx="31">
                  <c:v>Melinka</c:v>
                </c:pt>
                <c:pt idx="32">
                  <c:v>Cisnes</c:v>
                </c:pt>
                <c:pt idx="33">
                  <c:v>Puerto Aguirre</c:v>
                </c:pt>
                <c:pt idx="34">
                  <c:v>Chacabuco</c:v>
                </c:pt>
                <c:pt idx="35">
                  <c:v>Aysen</c:v>
                </c:pt>
                <c:pt idx="36">
                  <c:v>Isla Guarello</c:v>
                </c:pt>
                <c:pt idx="37">
                  <c:v>Puerto Natales</c:v>
                </c:pt>
                <c:pt idx="38">
                  <c:v>Punta Arenas</c:v>
                </c:pt>
                <c:pt idx="39">
                  <c:v>Porvenir</c:v>
                </c:pt>
                <c:pt idx="40">
                  <c:v>Tierra Del Fuego</c:v>
                </c:pt>
              </c:strCache>
            </c:strRef>
          </c:cat>
          <c:val>
            <c:numRef>
              <c:f>'GRAFICO 9'!$C$4:$C$44</c:f>
              <c:numCache>
                <c:formatCode>_(* #,##0_);_(* \(#,##0\);_(* "-"_);_(@_)</c:formatCode>
                <c:ptCount val="41"/>
                <c:pt idx="0">
                  <c:v>83926.44</c:v>
                </c:pt>
                <c:pt idx="1">
                  <c:v>12964</c:v>
                </c:pt>
                <c:pt idx="2">
                  <c:v>7464</c:v>
                </c:pt>
                <c:pt idx="3">
                  <c:v>214810</c:v>
                </c:pt>
                <c:pt idx="4">
                  <c:v>42300</c:v>
                </c:pt>
                <c:pt idx="5">
                  <c:v>67947</c:v>
                </c:pt>
                <c:pt idx="6">
                  <c:v>18800</c:v>
                </c:pt>
                <c:pt idx="7">
                  <c:v>28450</c:v>
                </c:pt>
                <c:pt idx="8">
                  <c:v>12100</c:v>
                </c:pt>
                <c:pt idx="9">
                  <c:v>15.6</c:v>
                </c:pt>
                <c:pt idx="10">
                  <c:v>10850</c:v>
                </c:pt>
                <c:pt idx="11">
                  <c:v>83.6</c:v>
                </c:pt>
                <c:pt idx="12">
                  <c:v>51856</c:v>
                </c:pt>
                <c:pt idx="13">
                  <c:v>4000</c:v>
                </c:pt>
                <c:pt idx="14">
                  <c:v>187334</c:v>
                </c:pt>
                <c:pt idx="15">
                  <c:v>171265</c:v>
                </c:pt>
                <c:pt idx="16">
                  <c:v>769670.29399999999</c:v>
                </c:pt>
                <c:pt idx="17">
                  <c:v>70</c:v>
                </c:pt>
                <c:pt idx="18">
                  <c:v>1929</c:v>
                </c:pt>
                <c:pt idx="19">
                  <c:v>6524.5</c:v>
                </c:pt>
                <c:pt idx="20">
                  <c:v>696</c:v>
                </c:pt>
                <c:pt idx="21">
                  <c:v>1014</c:v>
                </c:pt>
                <c:pt idx="22">
                  <c:v>1108</c:v>
                </c:pt>
                <c:pt idx="23">
                  <c:v>1800</c:v>
                </c:pt>
                <c:pt idx="24">
                  <c:v>474</c:v>
                </c:pt>
                <c:pt idx="25">
                  <c:v>506</c:v>
                </c:pt>
                <c:pt idx="26">
                  <c:v>32838.6</c:v>
                </c:pt>
                <c:pt idx="27">
                  <c:v>3207</c:v>
                </c:pt>
                <c:pt idx="28">
                  <c:v>3091</c:v>
                </c:pt>
                <c:pt idx="29">
                  <c:v>41134.021999999997</c:v>
                </c:pt>
                <c:pt idx="30">
                  <c:v>3186</c:v>
                </c:pt>
                <c:pt idx="31">
                  <c:v>1427</c:v>
                </c:pt>
                <c:pt idx="32">
                  <c:v>55</c:v>
                </c:pt>
                <c:pt idx="33">
                  <c:v>22</c:v>
                </c:pt>
                <c:pt idx="34">
                  <c:v>49378</c:v>
                </c:pt>
                <c:pt idx="35">
                  <c:v>914.17</c:v>
                </c:pt>
                <c:pt idx="36">
                  <c:v>114197</c:v>
                </c:pt>
                <c:pt idx="37">
                  <c:v>95803.55</c:v>
                </c:pt>
                <c:pt idx="38">
                  <c:v>7545.75</c:v>
                </c:pt>
                <c:pt idx="39">
                  <c:v>42</c:v>
                </c:pt>
                <c:pt idx="40">
                  <c:v>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C-A14C-9CC5-465FBBC43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shape val="box"/>
        <c:axId val="182522368"/>
        <c:axId val="183903360"/>
        <c:axId val="0"/>
      </c:bar3DChart>
      <c:catAx>
        <c:axId val="18252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PUERTO    </a:t>
                </a:r>
              </a:p>
            </c:rich>
          </c:tx>
          <c:layout>
            <c:manualLayout>
              <c:xMode val="edge"/>
              <c:yMode val="edge"/>
              <c:x val="4.2518440293953436E-2"/>
              <c:y val="0.4597477015436978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183903360"/>
        <c:crosses val="autoZero"/>
        <c:auto val="1"/>
        <c:lblAlgn val="ctr"/>
        <c:lblOffset val="100"/>
        <c:noMultiLvlLbl val="0"/>
      </c:catAx>
      <c:valAx>
        <c:axId val="183903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/>
                  <a:t>TONELADAS</a:t>
                </a:r>
              </a:p>
            </c:rich>
          </c:tx>
          <c:layout>
            <c:manualLayout>
              <c:xMode val="edge"/>
              <c:yMode val="edge"/>
              <c:x val="0.47642751358357155"/>
              <c:y val="0.93857641348996013"/>
            </c:manualLayout>
          </c:layout>
          <c:overlay val="0"/>
        </c:title>
        <c:numFmt formatCode="_(* #,##0_);_(* \(#,##0\);_(* &quot;-&quot;_);_(@_)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1825223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688653313328"/>
          <c:y val="6.3953525406238694E-3"/>
          <c:w val="0.78038850985073305"/>
          <c:h val="0.9389373959776982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</c:spPr>
          <c:invertIfNegative val="0"/>
          <c:dLbls>
            <c:dLbl>
              <c:idx val="12"/>
              <c:layout>
                <c:manualLayout>
                  <c:x val="2.2253129346314327E-3"/>
                  <c:y val="-8.2262184154910708E-3"/>
                </c:manualLayout>
              </c:layout>
              <c:spPr/>
              <c:txPr>
                <a:bodyPr rot="0" vert="horz"/>
                <a:lstStyle/>
                <a:p>
                  <a:pPr>
                    <a:defRPr sz="700" b="1"/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9B-EB4E-96F6-919BBC8F8E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10'!$B$7:$B$41</c:f>
              <c:strCache>
                <c:ptCount val="35"/>
                <c:pt idx="0">
                  <c:v>Arica</c:v>
                </c:pt>
                <c:pt idx="1">
                  <c:v>Iquique</c:v>
                </c:pt>
                <c:pt idx="2">
                  <c:v>Mejillones</c:v>
                </c:pt>
                <c:pt idx="3">
                  <c:v>Chañaral</c:v>
                </c:pt>
                <c:pt idx="4">
                  <c:v>Caldera</c:v>
                </c:pt>
                <c:pt idx="5">
                  <c:v>Coquimbo</c:v>
                </c:pt>
                <c:pt idx="6">
                  <c:v>Guayacan</c:v>
                </c:pt>
                <c:pt idx="7">
                  <c:v>Hanga Roa</c:v>
                </c:pt>
                <c:pt idx="8">
                  <c:v>Quintero</c:v>
                </c:pt>
                <c:pt idx="9">
                  <c:v>Ventanas</c:v>
                </c:pt>
                <c:pt idx="10">
                  <c:v>Valparaíso</c:v>
                </c:pt>
                <c:pt idx="11">
                  <c:v>San Antonio</c:v>
                </c:pt>
                <c:pt idx="12">
                  <c:v>Talcahuano</c:v>
                </c:pt>
                <c:pt idx="13">
                  <c:v>San Vicente</c:v>
                </c:pt>
                <c:pt idx="14">
                  <c:v>Coronel</c:v>
                </c:pt>
                <c:pt idx="15">
                  <c:v>Puerto Montt</c:v>
                </c:pt>
                <c:pt idx="16">
                  <c:v>Cochamo</c:v>
                </c:pt>
                <c:pt idx="17">
                  <c:v>Calbuco</c:v>
                </c:pt>
                <c:pt idx="18">
                  <c:v>Rio Negro Hornopirén</c:v>
                </c:pt>
                <c:pt idx="19">
                  <c:v>Quemchi</c:v>
                </c:pt>
                <c:pt idx="20">
                  <c:v>Dalcahue</c:v>
                </c:pt>
                <c:pt idx="21">
                  <c:v>Achao</c:v>
                </c:pt>
                <c:pt idx="22">
                  <c:v>Castro</c:v>
                </c:pt>
                <c:pt idx="23">
                  <c:v>Chonchi</c:v>
                </c:pt>
                <c:pt idx="24">
                  <c:v>Chaitén</c:v>
                </c:pt>
                <c:pt idx="25">
                  <c:v>Quellón</c:v>
                </c:pt>
                <c:pt idx="26">
                  <c:v>Queilén</c:v>
                </c:pt>
                <c:pt idx="27">
                  <c:v>Melinka</c:v>
                </c:pt>
                <c:pt idx="28">
                  <c:v>Cisnes</c:v>
                </c:pt>
                <c:pt idx="29">
                  <c:v>Chacabuco</c:v>
                </c:pt>
                <c:pt idx="30">
                  <c:v>Gregorio</c:v>
                </c:pt>
                <c:pt idx="31">
                  <c:v>Punta Arenas</c:v>
                </c:pt>
                <c:pt idx="32">
                  <c:v>Cabo Negro</c:v>
                </c:pt>
                <c:pt idx="33">
                  <c:v>Punta Delgada</c:v>
                </c:pt>
                <c:pt idx="34">
                  <c:v>Puerto Williams</c:v>
                </c:pt>
              </c:strCache>
            </c:strRef>
          </c:cat>
          <c:val>
            <c:numRef>
              <c:f>'GRAFICO 10'!$C$7:$C$41</c:f>
              <c:numCache>
                <c:formatCode>_(* #,##0_);_(* \(#,##0\);_(* "-"_);_(@_)</c:formatCode>
                <c:ptCount val="35"/>
                <c:pt idx="0">
                  <c:v>153192.666</c:v>
                </c:pt>
                <c:pt idx="1">
                  <c:v>194954.361</c:v>
                </c:pt>
                <c:pt idx="2">
                  <c:v>1603388.7209999999</c:v>
                </c:pt>
                <c:pt idx="3">
                  <c:v>266945</c:v>
                </c:pt>
                <c:pt idx="4">
                  <c:v>297879.93700000003</c:v>
                </c:pt>
                <c:pt idx="5">
                  <c:v>296057.72600000002</c:v>
                </c:pt>
                <c:pt idx="6">
                  <c:v>224864.09100000001</c:v>
                </c:pt>
                <c:pt idx="7">
                  <c:v>12900</c:v>
                </c:pt>
                <c:pt idx="8">
                  <c:v>2477694.9797999999</c:v>
                </c:pt>
                <c:pt idx="9">
                  <c:v>8390</c:v>
                </c:pt>
                <c:pt idx="10">
                  <c:v>49000</c:v>
                </c:pt>
                <c:pt idx="11">
                  <c:v>719193.59100000001</c:v>
                </c:pt>
                <c:pt idx="12">
                  <c:v>4776615.4538000003</c:v>
                </c:pt>
                <c:pt idx="13">
                  <c:v>2723565.4560000002</c:v>
                </c:pt>
                <c:pt idx="14">
                  <c:v>73572.292000000001</c:v>
                </c:pt>
                <c:pt idx="15">
                  <c:v>91984.625000000015</c:v>
                </c:pt>
                <c:pt idx="16">
                  <c:v>10.5</c:v>
                </c:pt>
                <c:pt idx="17">
                  <c:v>1807594.673</c:v>
                </c:pt>
                <c:pt idx="18">
                  <c:v>148.52500000000001</c:v>
                </c:pt>
                <c:pt idx="19">
                  <c:v>25</c:v>
                </c:pt>
                <c:pt idx="20">
                  <c:v>662</c:v>
                </c:pt>
                <c:pt idx="21">
                  <c:v>708.1</c:v>
                </c:pt>
                <c:pt idx="22">
                  <c:v>17976.3</c:v>
                </c:pt>
                <c:pt idx="23">
                  <c:v>147</c:v>
                </c:pt>
                <c:pt idx="24">
                  <c:v>98</c:v>
                </c:pt>
                <c:pt idx="25">
                  <c:v>2046.8</c:v>
                </c:pt>
                <c:pt idx="26">
                  <c:v>515</c:v>
                </c:pt>
                <c:pt idx="27">
                  <c:v>1124</c:v>
                </c:pt>
                <c:pt idx="28">
                  <c:v>18</c:v>
                </c:pt>
                <c:pt idx="29">
                  <c:v>106320.40200000002</c:v>
                </c:pt>
                <c:pt idx="30">
                  <c:v>128558.395</c:v>
                </c:pt>
                <c:pt idx="31">
                  <c:v>435385.8</c:v>
                </c:pt>
                <c:pt idx="32">
                  <c:v>73015.565000000002</c:v>
                </c:pt>
                <c:pt idx="33">
                  <c:v>15000</c:v>
                </c:pt>
                <c:pt idx="34">
                  <c:v>12003.3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B-EB4E-96F6-919BBC8F8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shape val="box"/>
        <c:axId val="304882688"/>
        <c:axId val="183909120"/>
        <c:axId val="0"/>
      </c:bar3DChart>
      <c:catAx>
        <c:axId val="3048826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1"/>
                  <a:t>PUERTO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183909120"/>
        <c:crosses val="autoZero"/>
        <c:auto val="1"/>
        <c:lblAlgn val="ctr"/>
        <c:lblOffset val="100"/>
        <c:noMultiLvlLbl val="0"/>
      </c:catAx>
      <c:valAx>
        <c:axId val="183909120"/>
        <c:scaling>
          <c:orientation val="minMax"/>
          <c:max val="500000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TONELADAS</a:t>
                </a:r>
              </a:p>
            </c:rich>
          </c:tx>
          <c:layout>
            <c:manualLayout>
              <c:xMode val="edge"/>
              <c:yMode val="edge"/>
              <c:x val="0.48767916945013307"/>
              <c:y val="0.97700248334050699"/>
            </c:manualLayout>
          </c:layout>
          <c:overlay val="0"/>
        </c:title>
        <c:numFmt formatCode="_(* #,##0_);_(* \(#,##0\);_(* &quot;-&quot;_);_(@_)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3048826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33336</xdr:rowOff>
    </xdr:from>
    <xdr:to>
      <xdr:col>10</xdr:col>
      <xdr:colOff>428625</xdr:colOff>
      <xdr:row>28</xdr:row>
      <xdr:rowOff>133349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339449</xdr:colOff>
      <xdr:row>3</xdr:row>
      <xdr:rowOff>135970</xdr:rowOff>
    </xdr:from>
    <xdr:to>
      <xdr:col>15</xdr:col>
      <xdr:colOff>355601</xdr:colOff>
      <xdr:row>58</xdr:row>
      <xdr:rowOff>177800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1200151</xdr:colOff>
      <xdr:row>5</xdr:row>
      <xdr:rowOff>104775</xdr:rowOff>
    </xdr:from>
    <xdr:to>
      <xdr:col>3</xdr:col>
      <xdr:colOff>381001</xdr:colOff>
      <xdr:row>35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200025</xdr:rowOff>
    </xdr:from>
    <xdr:to>
      <xdr:col>12</xdr:col>
      <xdr:colOff>609600</xdr:colOff>
      <xdr:row>40</xdr:row>
      <xdr:rowOff>152400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319232</xdr:colOff>
      <xdr:row>7</xdr:row>
      <xdr:rowOff>43584</xdr:rowOff>
    </xdr:from>
    <xdr:to>
      <xdr:col>10</xdr:col>
      <xdr:colOff>547832</xdr:colOff>
      <xdr:row>44</xdr:row>
      <xdr:rowOff>85724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</xdr:row>
      <xdr:rowOff>38100</xdr:rowOff>
    </xdr:from>
    <xdr:to>
      <xdr:col>12</xdr:col>
      <xdr:colOff>171450</xdr:colOff>
      <xdr:row>41</xdr:row>
      <xdr:rowOff>133350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85725</xdr:rowOff>
    </xdr:from>
    <xdr:to>
      <xdr:col>10</xdr:col>
      <xdr:colOff>200025</xdr:colOff>
      <xdr:row>32</xdr:row>
      <xdr:rowOff>123825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</xdr:row>
      <xdr:rowOff>95250</xdr:rowOff>
    </xdr:from>
    <xdr:to>
      <xdr:col>10</xdr:col>
      <xdr:colOff>1257300</xdr:colOff>
      <xdr:row>36</xdr:row>
      <xdr:rowOff>28575</xdr:rowOff>
    </xdr:to>
    <xdr:graphicFrame macro="">
      <xdr:nvGraphicFramePr>
        <xdr:cNvPr id="2" name="Chart 18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371474</xdr:colOff>
      <xdr:row>3</xdr:row>
      <xdr:rowOff>123825</xdr:rowOff>
    </xdr:from>
    <xdr:to>
      <xdr:col>14</xdr:col>
      <xdr:colOff>101600</xdr:colOff>
      <xdr:row>40</xdr:row>
      <xdr:rowOff>114300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209550</xdr:rowOff>
    </xdr:from>
    <xdr:to>
      <xdr:col>8</xdr:col>
      <xdr:colOff>104775</xdr:colOff>
      <xdr:row>38</xdr:row>
      <xdr:rowOff>85725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228600</xdr:colOff>
      <xdr:row>45</xdr:row>
      <xdr:rowOff>47625</xdr:rowOff>
    </xdr:from>
    <xdr:to>
      <xdr:col>8</xdr:col>
      <xdr:colOff>180975</xdr:colOff>
      <xdr:row>76</xdr:row>
      <xdr:rowOff>114300</xdr:rowOff>
    </xdr:to>
    <xdr:graphicFrame macro="">
      <xdr:nvGraphicFramePr>
        <xdr:cNvPr id="3" name="Chart 2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47625</xdr:rowOff>
    </xdr:from>
    <xdr:to>
      <xdr:col>11</xdr:col>
      <xdr:colOff>904875</xdr:colOff>
      <xdr:row>36</xdr:row>
      <xdr:rowOff>85725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12</xdr:col>
      <xdr:colOff>228600</xdr:colOff>
      <xdr:row>30</xdr:row>
      <xdr:rowOff>100013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213013</xdr:colOff>
      <xdr:row>5</xdr:row>
      <xdr:rowOff>81394</xdr:rowOff>
    </xdr:from>
    <xdr:to>
      <xdr:col>10</xdr:col>
      <xdr:colOff>228600</xdr:colOff>
      <xdr:row>31</xdr:row>
      <xdr:rowOff>174625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628650</xdr:colOff>
      <xdr:row>3</xdr:row>
      <xdr:rowOff>85725</xdr:rowOff>
    </xdr:from>
    <xdr:to>
      <xdr:col>13</xdr:col>
      <xdr:colOff>400050</xdr:colOff>
      <xdr:row>6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>
          <a:spLocks noChangeArrowheads="1"/>
        </xdr:cNvSpPr>
      </xdr:nvSpPr>
      <xdr:spPr bwMode="auto">
        <a:xfrm>
          <a:off x="6400800" y="285750"/>
          <a:ext cx="5105400" cy="504825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endParaRPr lang="es-CL" sz="14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133350</xdr:rowOff>
    </xdr:from>
    <xdr:to>
      <xdr:col>10</xdr:col>
      <xdr:colOff>171450</xdr:colOff>
      <xdr:row>30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38100</xdr:rowOff>
    </xdr:from>
    <xdr:to>
      <xdr:col>7</xdr:col>
      <xdr:colOff>581025</xdr:colOff>
      <xdr:row>31</xdr:row>
      <xdr:rowOff>57150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38</xdr:row>
      <xdr:rowOff>57150</xdr:rowOff>
    </xdr:from>
    <xdr:to>
      <xdr:col>8</xdr:col>
      <xdr:colOff>19050</xdr:colOff>
      <xdr:row>71</xdr:row>
      <xdr:rowOff>9525</xdr:rowOff>
    </xdr:to>
    <xdr:graphicFrame macro="">
      <xdr:nvGraphicFramePr>
        <xdr:cNvPr id="3" name="Chart 21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0</xdr:rowOff>
    </xdr:from>
    <xdr:to>
      <xdr:col>12</xdr:col>
      <xdr:colOff>342900</xdr:colOff>
      <xdr:row>40</xdr:row>
      <xdr:rowOff>85725</xdr:rowOff>
    </xdr:to>
    <xdr:graphicFrame macro="">
      <xdr:nvGraphicFramePr>
        <xdr:cNvPr id="2" name="Chart 2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41274</xdr:colOff>
      <xdr:row>3</xdr:row>
      <xdr:rowOff>139700</xdr:rowOff>
    </xdr:from>
    <xdr:to>
      <xdr:col>12</xdr:col>
      <xdr:colOff>527049</xdr:colOff>
      <xdr:row>29</xdr:row>
      <xdr:rowOff>133349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1</xdr:row>
      <xdr:rowOff>76199</xdr:rowOff>
    </xdr:from>
    <xdr:to>
      <xdr:col>12</xdr:col>
      <xdr:colOff>311728</xdr:colOff>
      <xdr:row>34</xdr:row>
      <xdr:rowOff>121226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329045</xdr:colOff>
      <xdr:row>2</xdr:row>
      <xdr:rowOff>147205</xdr:rowOff>
    </xdr:from>
    <xdr:to>
      <xdr:col>15</xdr:col>
      <xdr:colOff>68940</xdr:colOff>
      <xdr:row>55</xdr:row>
      <xdr:rowOff>109105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528205"/>
          <a:ext cx="7481122" cy="10058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306685</xdr:colOff>
      <xdr:row>3</xdr:row>
      <xdr:rowOff>30353</xdr:rowOff>
    </xdr:from>
    <xdr:to>
      <xdr:col>12</xdr:col>
      <xdr:colOff>182861</xdr:colOff>
      <xdr:row>31</xdr:row>
      <xdr:rowOff>97028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282966</xdr:colOff>
      <xdr:row>2</xdr:row>
      <xdr:rowOff>277890</xdr:rowOff>
    </xdr:from>
    <xdr:to>
      <xdr:col>10</xdr:col>
      <xdr:colOff>82828</xdr:colOff>
      <xdr:row>57</xdr:row>
      <xdr:rowOff>107499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104773</xdr:colOff>
      <xdr:row>2</xdr:row>
      <xdr:rowOff>63499</xdr:rowOff>
    </xdr:from>
    <xdr:to>
      <xdr:col>18</xdr:col>
      <xdr:colOff>285750</xdr:colOff>
      <xdr:row>38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798793</xdr:colOff>
      <xdr:row>3</xdr:row>
      <xdr:rowOff>104775</xdr:rowOff>
    </xdr:from>
    <xdr:to>
      <xdr:col>17</xdr:col>
      <xdr:colOff>672354</xdr:colOff>
      <xdr:row>62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zoomScale="85" zoomScaleNormal="85" workbookViewId="0">
      <selection activeCell="Q29" sqref="Q29"/>
    </sheetView>
  </sheetViews>
  <sheetFormatPr baseColWidth="10" defaultColWidth="10.83203125" defaultRowHeight="15"/>
  <cols>
    <col min="1" max="2" width="11.5" style="1" customWidth="1"/>
    <col min="3" max="16384" width="10.83203125" style="2"/>
  </cols>
  <sheetData>
    <row r="1" spans="1:6" ht="19">
      <c r="F1" s="3" t="s">
        <v>2</v>
      </c>
    </row>
    <row r="2" spans="1:6" ht="19">
      <c r="A2" s="1">
        <v>1982</v>
      </c>
      <c r="B2" s="4">
        <v>685713</v>
      </c>
      <c r="F2" s="3" t="s">
        <v>3</v>
      </c>
    </row>
    <row r="3" spans="1:6">
      <c r="A3" s="1">
        <v>1983</v>
      </c>
      <c r="B3" s="4">
        <v>737789</v>
      </c>
    </row>
    <row r="4" spans="1:6">
      <c r="A4" s="1">
        <v>1984</v>
      </c>
      <c r="B4" s="4">
        <v>701287</v>
      </c>
    </row>
    <row r="5" spans="1:6">
      <c r="A5" s="1">
        <v>1985</v>
      </c>
      <c r="B5" s="4">
        <v>798973</v>
      </c>
    </row>
    <row r="6" spans="1:6">
      <c r="A6" s="1">
        <v>1986</v>
      </c>
      <c r="B6" s="4">
        <v>791372</v>
      </c>
    </row>
    <row r="7" spans="1:6">
      <c r="A7" s="1">
        <v>1987</v>
      </c>
      <c r="B7" s="4">
        <v>788170</v>
      </c>
    </row>
    <row r="8" spans="1:6">
      <c r="A8" s="1">
        <v>1988</v>
      </c>
      <c r="B8" s="4">
        <v>858138</v>
      </c>
    </row>
    <row r="9" spans="1:6">
      <c r="A9" s="1">
        <v>1989</v>
      </c>
      <c r="B9" s="4">
        <v>849889</v>
      </c>
    </row>
    <row r="10" spans="1:6">
      <c r="A10" s="1">
        <v>1990</v>
      </c>
      <c r="B10" s="4">
        <v>820965</v>
      </c>
    </row>
    <row r="11" spans="1:6">
      <c r="A11" s="1">
        <v>1991</v>
      </c>
      <c r="B11" s="4">
        <v>818808</v>
      </c>
    </row>
    <row r="12" spans="1:6">
      <c r="A12" s="1">
        <v>1992</v>
      </c>
      <c r="B12" s="4">
        <v>789364</v>
      </c>
    </row>
    <row r="13" spans="1:6">
      <c r="A13" s="1">
        <v>1993</v>
      </c>
      <c r="B13" s="4">
        <v>787159</v>
      </c>
    </row>
    <row r="14" spans="1:6">
      <c r="A14" s="1">
        <v>1994</v>
      </c>
      <c r="B14" s="4">
        <v>892713</v>
      </c>
    </row>
    <row r="15" spans="1:6">
      <c r="A15" s="1">
        <v>1995</v>
      </c>
      <c r="B15" s="4">
        <v>926081</v>
      </c>
    </row>
    <row r="16" spans="1:6">
      <c r="A16" s="1">
        <v>1996</v>
      </c>
      <c r="B16" s="4">
        <v>710074</v>
      </c>
    </row>
    <row r="17" spans="1:3">
      <c r="A17" s="1">
        <v>1997</v>
      </c>
      <c r="B17" s="4">
        <v>754387</v>
      </c>
    </row>
    <row r="18" spans="1:3">
      <c r="A18" s="1">
        <v>1998</v>
      </c>
      <c r="B18" s="4">
        <v>807999</v>
      </c>
    </row>
    <row r="19" spans="1:3">
      <c r="A19" s="1">
        <v>1999</v>
      </c>
      <c r="B19" s="4">
        <v>820618</v>
      </c>
    </row>
    <row r="20" spans="1:3">
      <c r="A20" s="1">
        <v>2000</v>
      </c>
      <c r="B20" s="4">
        <v>888498</v>
      </c>
    </row>
    <row r="21" spans="1:3">
      <c r="A21" s="1">
        <v>2001</v>
      </c>
      <c r="B21" s="4">
        <v>850481</v>
      </c>
    </row>
    <row r="22" spans="1:3">
      <c r="A22" s="1">
        <v>2002</v>
      </c>
      <c r="B22" s="4">
        <v>950143</v>
      </c>
    </row>
    <row r="23" spans="1:3">
      <c r="A23" s="1">
        <v>2003</v>
      </c>
      <c r="B23" s="4">
        <v>1084461</v>
      </c>
    </row>
    <row r="24" spans="1:3">
      <c r="A24" s="1">
        <v>2004</v>
      </c>
      <c r="B24" s="4">
        <v>969249</v>
      </c>
    </row>
    <row r="25" spans="1:3">
      <c r="A25" s="1">
        <v>2005</v>
      </c>
      <c r="B25" s="4">
        <v>915544</v>
      </c>
    </row>
    <row r="26" spans="1:3">
      <c r="A26" s="1">
        <v>2006</v>
      </c>
      <c r="B26" s="4">
        <v>920508</v>
      </c>
    </row>
    <row r="27" spans="1:3">
      <c r="A27" s="1">
        <v>2017</v>
      </c>
      <c r="B27" s="4">
        <v>951046</v>
      </c>
    </row>
    <row r="28" spans="1:3">
      <c r="A28" s="1">
        <v>2008</v>
      </c>
      <c r="B28" s="4">
        <v>985335</v>
      </c>
    </row>
    <row r="29" spans="1:3">
      <c r="A29" s="1">
        <v>2009</v>
      </c>
      <c r="B29" s="4">
        <v>980312</v>
      </c>
    </row>
    <row r="30" spans="1:3">
      <c r="B30" s="5" t="s">
        <v>0</v>
      </c>
    </row>
    <row r="31" spans="1:3">
      <c r="A31" s="1">
        <v>2011</v>
      </c>
      <c r="B31" s="4">
        <v>918889</v>
      </c>
    </row>
    <row r="32" spans="1:3">
      <c r="A32" s="1">
        <v>2012</v>
      </c>
      <c r="B32" s="4">
        <v>873590</v>
      </c>
      <c r="C32" s="1"/>
    </row>
    <row r="33" spans="1:3">
      <c r="A33" s="1">
        <v>2013</v>
      </c>
      <c r="B33" s="4">
        <v>984404</v>
      </c>
      <c r="C33" s="1"/>
    </row>
    <row r="34" spans="1:3" ht="15" customHeight="1">
      <c r="A34" s="1">
        <v>2014</v>
      </c>
      <c r="B34" s="4">
        <v>981054</v>
      </c>
      <c r="C34" s="1"/>
    </row>
    <row r="35" spans="1:3">
      <c r="A35" s="1">
        <v>2015</v>
      </c>
      <c r="B35" s="4">
        <v>669669</v>
      </c>
      <c r="C35" s="1"/>
    </row>
    <row r="36" spans="1:3">
      <c r="A36" s="1">
        <v>2016</v>
      </c>
      <c r="B36" s="4">
        <v>804999</v>
      </c>
      <c r="C36" s="1"/>
    </row>
    <row r="37" spans="1:3">
      <c r="A37" s="1">
        <v>2017</v>
      </c>
      <c r="B37" s="4">
        <v>854655</v>
      </c>
      <c r="C37" s="1"/>
    </row>
    <row r="38" spans="1:3">
      <c r="A38" s="1">
        <v>2018</v>
      </c>
      <c r="B38" s="4">
        <v>766988</v>
      </c>
      <c r="C38" s="1"/>
    </row>
    <row r="39" spans="1:3">
      <c r="A39" s="1">
        <v>2019</v>
      </c>
      <c r="B39" s="4">
        <v>700588</v>
      </c>
      <c r="C39" s="1"/>
    </row>
    <row r="40" spans="1:3">
      <c r="A40" s="1">
        <v>2020</v>
      </c>
      <c r="B40" s="4">
        <v>671692</v>
      </c>
      <c r="C40" s="1"/>
    </row>
    <row r="41" spans="1:3">
      <c r="A41" s="1">
        <v>2021</v>
      </c>
      <c r="B41" s="4">
        <v>648787</v>
      </c>
      <c r="C41" s="1"/>
    </row>
    <row r="42" spans="1:3">
      <c r="A42" s="1">
        <v>2022</v>
      </c>
      <c r="B42" s="4">
        <v>695499</v>
      </c>
      <c r="C42" s="1"/>
    </row>
    <row r="43" spans="1:3">
      <c r="A43" s="1">
        <v>2023</v>
      </c>
      <c r="B43" s="4">
        <v>721914</v>
      </c>
      <c r="C43" s="1"/>
    </row>
    <row r="44" spans="1:3">
      <c r="A44" s="1">
        <v>2024</v>
      </c>
      <c r="B44" s="4">
        <v>692521</v>
      </c>
      <c r="C44" s="1"/>
    </row>
    <row r="45" spans="1:3">
      <c r="B45" s="4"/>
      <c r="C45" s="1"/>
    </row>
    <row r="46" spans="1:3">
      <c r="C46" s="1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O61"/>
  <sheetViews>
    <sheetView topLeftCell="A19" zoomScaleNormal="100" workbookViewId="0">
      <selection activeCell="R11" sqref="R11"/>
    </sheetView>
  </sheetViews>
  <sheetFormatPr baseColWidth="10" defaultColWidth="10.83203125" defaultRowHeight="13"/>
  <cols>
    <col min="1" max="2" width="4" style="46" customWidth="1"/>
    <col min="3" max="3" width="4" style="47" customWidth="1"/>
    <col min="4" max="4" width="4" style="46" customWidth="1"/>
    <col min="5" max="7" width="10.83203125" style="48"/>
    <col min="8" max="16384" width="10.83203125" style="46"/>
  </cols>
  <sheetData>
    <row r="2" spans="2:15">
      <c r="D2" s="46" t="s">
        <v>96</v>
      </c>
    </row>
    <row r="3" spans="2:15" ht="16">
      <c r="E3" s="160" t="s">
        <v>97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5" spans="2:15">
      <c r="D5" s="64"/>
    </row>
    <row r="6" spans="2:15">
      <c r="B6" s="49" t="s">
        <v>46</v>
      </c>
      <c r="C6" s="50" t="s">
        <v>43</v>
      </c>
      <c r="D6" s="64"/>
    </row>
    <row r="7" spans="2:15" ht="28">
      <c r="B7" s="65" t="s">
        <v>11</v>
      </c>
      <c r="C7" s="52">
        <v>153192.666</v>
      </c>
      <c r="D7" s="64">
        <f>C7/$C$44</f>
        <v>9.0162661762923438E-3</v>
      </c>
    </row>
    <row r="8" spans="2:15" ht="42">
      <c r="B8" s="65" t="s">
        <v>12</v>
      </c>
      <c r="C8" s="52">
        <v>194954.361</v>
      </c>
      <c r="D8" s="64">
        <f t="shared" ref="D8:D43" si="0">C8/$C$44</f>
        <v>1.1474181218342315E-2</v>
      </c>
    </row>
    <row r="9" spans="2:15" ht="42">
      <c r="B9" s="65" t="s">
        <v>13</v>
      </c>
      <c r="C9" s="52">
        <v>1603388.7209999999</v>
      </c>
      <c r="D9" s="64">
        <f t="shared" si="0"/>
        <v>9.4368613524885986E-2</v>
      </c>
    </row>
    <row r="10" spans="2:15" ht="42">
      <c r="B10" s="65" t="s">
        <v>21</v>
      </c>
      <c r="C10" s="52">
        <v>266945</v>
      </c>
      <c r="D10" s="64">
        <f t="shared" si="0"/>
        <v>1.5711242824316143E-2</v>
      </c>
    </row>
    <row r="11" spans="2:15" ht="42">
      <c r="B11" s="65" t="s">
        <v>17</v>
      </c>
      <c r="C11" s="52">
        <v>297879.93700000003</v>
      </c>
      <c r="D11" s="64">
        <f t="shared" si="0"/>
        <v>1.7531941121575589E-2</v>
      </c>
    </row>
    <row r="12" spans="2:15" ht="56">
      <c r="B12" s="65" t="s">
        <v>83</v>
      </c>
      <c r="C12" s="52">
        <v>296057.72600000002</v>
      </c>
      <c r="D12" s="64">
        <f t="shared" si="0"/>
        <v>1.7424693563096727E-2</v>
      </c>
    </row>
    <row r="13" spans="2:15" ht="42">
      <c r="B13" s="65" t="s">
        <v>81</v>
      </c>
      <c r="C13" s="52">
        <v>224864.09100000001</v>
      </c>
      <c r="D13" s="64">
        <f t="shared" si="0"/>
        <v>1.323454020929451E-2</v>
      </c>
    </row>
    <row r="14" spans="2:15" ht="70">
      <c r="B14" s="65" t="s">
        <v>90</v>
      </c>
      <c r="C14" s="52">
        <v>12900</v>
      </c>
      <c r="D14" s="64">
        <f t="shared" si="0"/>
        <v>7.5923891600771052E-4</v>
      </c>
    </row>
    <row r="15" spans="2:15" ht="42">
      <c r="B15" s="65" t="s">
        <v>15</v>
      </c>
      <c r="C15" s="52">
        <v>2477694.9797999999</v>
      </c>
      <c r="D15" s="64">
        <f t="shared" si="0"/>
        <v>0.1458265465628758</v>
      </c>
    </row>
    <row r="16" spans="2:15" ht="42">
      <c r="B16" s="65" t="s">
        <v>98</v>
      </c>
      <c r="C16" s="52">
        <v>8390</v>
      </c>
      <c r="D16" s="64">
        <f t="shared" si="0"/>
        <v>4.9379957405462725E-4</v>
      </c>
    </row>
    <row r="17" spans="2:4" ht="56">
      <c r="B17" s="65" t="s">
        <v>76</v>
      </c>
      <c r="C17" s="52">
        <v>49000</v>
      </c>
      <c r="D17" s="64">
        <f t="shared" si="0"/>
        <v>2.8839307662308382E-3</v>
      </c>
    </row>
    <row r="18" spans="2:4" ht="70">
      <c r="B18" s="65" t="s">
        <v>19</v>
      </c>
      <c r="C18" s="52">
        <v>719193.59100000001</v>
      </c>
      <c r="D18" s="64">
        <f t="shared" si="0"/>
        <v>4.2328663754304857E-2</v>
      </c>
    </row>
    <row r="19" spans="2:4" ht="56">
      <c r="B19" s="65" t="s">
        <v>16</v>
      </c>
      <c r="C19" s="52">
        <v>4776615.4538000003</v>
      </c>
      <c r="D19" s="64">
        <f t="shared" si="0"/>
        <v>0.28113118909525503</v>
      </c>
    </row>
    <row r="20" spans="2:4" ht="70">
      <c r="B20" s="65" t="s">
        <v>18</v>
      </c>
      <c r="C20" s="52">
        <v>2723565.4560000002</v>
      </c>
      <c r="D20" s="64">
        <f t="shared" si="0"/>
        <v>0.16029743290616169</v>
      </c>
    </row>
    <row r="21" spans="2:4" ht="42">
      <c r="B21" s="65" t="s">
        <v>74</v>
      </c>
      <c r="C21" s="52">
        <v>73572.292000000001</v>
      </c>
      <c r="D21" s="64">
        <f t="shared" si="0"/>
        <v>4.3301509477738564E-3</v>
      </c>
    </row>
    <row r="22" spans="2:4" ht="70">
      <c r="B22" s="65" t="s">
        <v>23</v>
      </c>
      <c r="C22" s="52">
        <v>91984.625000000015</v>
      </c>
      <c r="D22" s="64">
        <f t="shared" si="0"/>
        <v>5.4138222460756403E-3</v>
      </c>
    </row>
    <row r="23" spans="2:4" ht="42">
      <c r="B23" s="65" t="s">
        <v>72</v>
      </c>
      <c r="C23" s="52">
        <v>10.5</v>
      </c>
      <c r="D23" s="64">
        <f t="shared" si="0"/>
        <v>6.1798516419232245E-7</v>
      </c>
    </row>
    <row r="24" spans="2:4" ht="42">
      <c r="B24" s="65" t="s">
        <v>22</v>
      </c>
      <c r="C24" s="52">
        <v>1807594.673</v>
      </c>
      <c r="D24" s="64">
        <f t="shared" si="0"/>
        <v>0.10638730388448309</v>
      </c>
    </row>
    <row r="25" spans="2:4" ht="98">
      <c r="B25" s="65" t="s">
        <v>70</v>
      </c>
      <c r="C25" s="52">
        <v>148.52500000000001</v>
      </c>
      <c r="D25" s="64">
        <f t="shared" si="0"/>
        <v>8.7415472868252099E-6</v>
      </c>
    </row>
    <row r="26" spans="2:4" ht="42">
      <c r="B26" s="65" t="s">
        <v>69</v>
      </c>
      <c r="C26" s="52">
        <v>25</v>
      </c>
      <c r="D26" s="64">
        <f t="shared" si="0"/>
        <v>1.4713932480769583E-6</v>
      </c>
    </row>
    <row r="27" spans="2:4" ht="42">
      <c r="B27" s="65" t="s">
        <v>68</v>
      </c>
      <c r="C27" s="52">
        <v>662</v>
      </c>
      <c r="D27" s="64">
        <f t="shared" si="0"/>
        <v>3.8962493209077858E-5</v>
      </c>
    </row>
    <row r="28" spans="2:4" ht="42">
      <c r="B28" s="65" t="s">
        <v>67</v>
      </c>
      <c r="C28" s="52">
        <v>708.1</v>
      </c>
      <c r="D28" s="64">
        <f t="shared" si="0"/>
        <v>4.1675742358531767E-5</v>
      </c>
    </row>
    <row r="29" spans="2:4" ht="28">
      <c r="B29" s="65" t="s">
        <v>64</v>
      </c>
      <c r="C29" s="52">
        <v>17976.3</v>
      </c>
      <c r="D29" s="64">
        <f t="shared" si="0"/>
        <v>1.058008257816233E-3</v>
      </c>
    </row>
    <row r="30" spans="2:4" ht="42">
      <c r="B30" s="65" t="s">
        <v>63</v>
      </c>
      <c r="C30" s="52">
        <v>147</v>
      </c>
      <c r="D30" s="64">
        <f t="shared" si="0"/>
        <v>8.6517922986925152E-6</v>
      </c>
    </row>
    <row r="31" spans="2:4" ht="42">
      <c r="B31" s="65" t="s">
        <v>26</v>
      </c>
      <c r="C31" s="52">
        <v>98</v>
      </c>
      <c r="D31" s="64">
        <f t="shared" si="0"/>
        <v>5.7678615324616762E-6</v>
      </c>
    </row>
    <row r="32" spans="2:4" ht="42">
      <c r="B32" s="65" t="s">
        <v>62</v>
      </c>
      <c r="C32" s="52">
        <v>2046.8</v>
      </c>
      <c r="D32" s="64">
        <f t="shared" si="0"/>
        <v>1.2046590800655672E-4</v>
      </c>
    </row>
    <row r="33" spans="2:4" ht="42">
      <c r="B33" s="65" t="s">
        <v>61</v>
      </c>
      <c r="C33" s="52">
        <v>515</v>
      </c>
      <c r="D33" s="64">
        <f t="shared" si="0"/>
        <v>3.0310700910385341E-5</v>
      </c>
    </row>
    <row r="34" spans="2:4" ht="42">
      <c r="B34" s="65" t="s">
        <v>60</v>
      </c>
      <c r="C34" s="52">
        <v>1124</v>
      </c>
      <c r="D34" s="64">
        <f t="shared" si="0"/>
        <v>6.6153840433540037E-5</v>
      </c>
    </row>
    <row r="35" spans="2:4" ht="28">
      <c r="B35" s="65" t="s">
        <v>59</v>
      </c>
      <c r="C35" s="52">
        <v>18</v>
      </c>
      <c r="D35" s="64">
        <f t="shared" si="0"/>
        <v>1.05940313861541E-6</v>
      </c>
    </row>
    <row r="36" spans="2:4" ht="56">
      <c r="B36" s="65" t="s">
        <v>25</v>
      </c>
      <c r="C36" s="52">
        <v>106320.40200000002</v>
      </c>
      <c r="D36" s="64">
        <f t="shared" si="0"/>
        <v>6.257564865425118E-3</v>
      </c>
    </row>
    <row r="37" spans="2:4" ht="42">
      <c r="B37" s="65" t="s">
        <v>29</v>
      </c>
      <c r="C37" s="52">
        <v>128558.395</v>
      </c>
      <c r="D37" s="64">
        <f t="shared" si="0"/>
        <v>7.5663981754644236E-3</v>
      </c>
    </row>
    <row r="38" spans="2:4" ht="56">
      <c r="B38" s="65" t="s">
        <v>27</v>
      </c>
      <c r="C38" s="52">
        <v>435385.8</v>
      </c>
      <c r="D38" s="64">
        <f t="shared" si="0"/>
        <v>2.5624949057143395E-2</v>
      </c>
    </row>
    <row r="39" spans="2:4" ht="56">
      <c r="B39" s="65" t="s">
        <v>54</v>
      </c>
      <c r="C39" s="52">
        <v>73015.565000000002</v>
      </c>
      <c r="D39" s="64">
        <f t="shared" si="0"/>
        <v>4.2973843738209712E-3</v>
      </c>
    </row>
    <row r="40" spans="2:4" ht="70">
      <c r="B40" s="65" t="s">
        <v>52</v>
      </c>
      <c r="C40" s="52">
        <v>15000</v>
      </c>
      <c r="D40" s="64">
        <f t="shared" si="0"/>
        <v>8.8283594884617492E-4</v>
      </c>
    </row>
    <row r="41" spans="2:4" ht="84">
      <c r="B41" s="65" t="s">
        <v>50</v>
      </c>
      <c r="C41" s="52">
        <v>12003.3</v>
      </c>
      <c r="D41" s="64">
        <f t="shared" si="0"/>
        <v>7.0646298298568605E-4</v>
      </c>
    </row>
    <row r="42" spans="2:4" ht="84">
      <c r="B42" s="65" t="s">
        <v>48</v>
      </c>
      <c r="C42" s="52">
        <v>72968.531000000003</v>
      </c>
      <c r="D42" s="64">
        <f t="shared" si="0"/>
        <v>4.2946161534197693E-3</v>
      </c>
    </row>
    <row r="43" spans="2:4" ht="70">
      <c r="B43" s="65" t="s">
        <v>47</v>
      </c>
      <c r="C43" s="52">
        <v>346174.35299999994</v>
      </c>
      <c r="D43" s="64">
        <f t="shared" si="0"/>
        <v>2.0374344226464378E-2</v>
      </c>
    </row>
    <row r="44" spans="2:4">
      <c r="B44" s="66" t="s">
        <v>43</v>
      </c>
      <c r="C44" s="67">
        <v>16990699.143600002</v>
      </c>
    </row>
    <row r="61" spans="5:5">
      <c r="E61" s="48" t="s">
        <v>91</v>
      </c>
    </row>
  </sheetData>
  <mergeCells count="1">
    <mergeCell ref="E3:O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20"/>
  <sheetViews>
    <sheetView showGridLines="0" workbookViewId="0">
      <selection activeCell="B20" sqref="B20"/>
    </sheetView>
  </sheetViews>
  <sheetFormatPr baseColWidth="10" defaultColWidth="11.5" defaultRowHeight="13"/>
  <cols>
    <col min="1" max="1" width="3" style="70" customWidth="1"/>
    <col min="2" max="2" width="35.5" style="70" bestFit="1" customWidth="1"/>
    <col min="3" max="3" width="87.83203125" style="70" bestFit="1" customWidth="1"/>
    <col min="4" max="4" width="8" style="79" bestFit="1" customWidth="1"/>
    <col min="5" max="5" width="11.5" style="70" bestFit="1" customWidth="1"/>
    <col min="6" max="16384" width="11.5" style="70"/>
  </cols>
  <sheetData>
    <row r="2" spans="2:4" ht="16">
      <c r="B2" s="68"/>
      <c r="C2" s="63" t="s">
        <v>99</v>
      </c>
      <c r="D2" s="69"/>
    </row>
    <row r="3" spans="2:4" ht="16">
      <c r="B3" s="71" t="s">
        <v>100</v>
      </c>
      <c r="C3" s="63" t="s">
        <v>101</v>
      </c>
      <c r="D3" s="72" t="s">
        <v>102</v>
      </c>
    </row>
    <row r="4" spans="2:4">
      <c r="B4" s="68" t="s">
        <v>103</v>
      </c>
      <c r="C4" s="73">
        <v>2675782.6558000003</v>
      </c>
      <c r="D4" s="74">
        <f>C4/$C$16</f>
        <v>0.21166951445194315</v>
      </c>
    </row>
    <row r="5" spans="2:4">
      <c r="B5" s="68" t="s">
        <v>104</v>
      </c>
      <c r="C5" s="73">
        <v>1801444.4319999998</v>
      </c>
      <c r="D5" s="74">
        <f t="shared" ref="D5:D14" si="0">C5/$C$16</f>
        <v>0.14250442479215222</v>
      </c>
    </row>
    <row r="6" spans="2:4">
      <c r="B6" s="68" t="s">
        <v>105</v>
      </c>
      <c r="C6" s="73">
        <v>1771436.335</v>
      </c>
      <c r="D6" s="74">
        <f t="shared" si="0"/>
        <v>0.14013061490596856</v>
      </c>
    </row>
    <row r="7" spans="2:4">
      <c r="B7" s="68" t="s">
        <v>106</v>
      </c>
      <c r="C7" s="73">
        <v>950567.58400000003</v>
      </c>
      <c r="D7" s="74">
        <f t="shared" si="0"/>
        <v>7.5195262411505717E-2</v>
      </c>
    </row>
    <row r="8" spans="2:4">
      <c r="B8" s="68" t="s">
        <v>107</v>
      </c>
      <c r="C8" s="73">
        <v>511166.39599999995</v>
      </c>
      <c r="D8" s="74">
        <f t="shared" si="0"/>
        <v>4.0436147760708446E-2</v>
      </c>
    </row>
    <row r="9" spans="2:4">
      <c r="B9" s="68" t="s">
        <v>108</v>
      </c>
      <c r="C9" s="73">
        <v>498664.72</v>
      </c>
      <c r="D9" s="74">
        <f t="shared" si="0"/>
        <v>3.9447194609741727E-2</v>
      </c>
    </row>
    <row r="10" spans="2:4">
      <c r="B10" s="68" t="s">
        <v>109</v>
      </c>
      <c r="C10" s="73">
        <v>386416.06799999997</v>
      </c>
      <c r="D10" s="74">
        <f t="shared" si="0"/>
        <v>3.056769252640771E-2</v>
      </c>
    </row>
    <row r="11" spans="2:4">
      <c r="B11" s="68" t="s">
        <v>110</v>
      </c>
      <c r="C11" s="73">
        <v>274629.7</v>
      </c>
      <c r="D11" s="74">
        <f t="shared" si="0"/>
        <v>2.1724759717340721E-2</v>
      </c>
    </row>
    <row r="12" spans="2:4">
      <c r="B12" s="68" t="s">
        <v>111</v>
      </c>
      <c r="C12" s="73">
        <v>273116</v>
      </c>
      <c r="D12" s="74">
        <f t="shared" si="0"/>
        <v>2.1605017501607537E-2</v>
      </c>
    </row>
    <row r="13" spans="2:4">
      <c r="B13" s="68" t="s">
        <v>112</v>
      </c>
      <c r="C13" s="73">
        <v>214433.83558000001</v>
      </c>
      <c r="D13" s="74">
        <f t="shared" si="0"/>
        <v>1.6962927000405446E-2</v>
      </c>
    </row>
    <row r="14" spans="2:4">
      <c r="B14" s="68" t="s">
        <v>113</v>
      </c>
      <c r="C14" s="73">
        <v>3283665.0579999983</v>
      </c>
      <c r="D14" s="74">
        <f t="shared" si="0"/>
        <v>0.25975644432221873</v>
      </c>
    </row>
    <row r="15" spans="2:4">
      <c r="B15" s="68"/>
      <c r="C15" s="68"/>
      <c r="D15" s="69"/>
    </row>
    <row r="16" spans="2:4">
      <c r="B16" s="75" t="s">
        <v>43</v>
      </c>
      <c r="C16" s="76">
        <v>12641322.784379998</v>
      </c>
      <c r="D16" s="74">
        <v>1</v>
      </c>
    </row>
    <row r="17" spans="2:4">
      <c r="B17" s="68"/>
      <c r="C17" s="77"/>
      <c r="D17" s="69"/>
    </row>
    <row r="19" spans="2:4">
      <c r="C19" s="78"/>
    </row>
    <row r="20" spans="2:4">
      <c r="C20" s="7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S44"/>
  <sheetViews>
    <sheetView showGridLines="0" topLeftCell="A3" zoomScale="70" zoomScaleNormal="70" workbookViewId="0">
      <selection activeCell="P29" sqref="P29"/>
    </sheetView>
  </sheetViews>
  <sheetFormatPr baseColWidth="10" defaultRowHeight="18" customHeight="1"/>
  <cols>
    <col min="1" max="1" width="7.33203125" style="140" customWidth="1"/>
    <col min="2" max="2" width="5.5" style="140" customWidth="1"/>
    <col min="3" max="3" width="6.1640625" style="140" customWidth="1"/>
    <col min="4" max="5" width="12.6640625" style="140" customWidth="1"/>
    <col min="6" max="6" width="10.33203125" style="140" customWidth="1"/>
    <col min="7" max="10" width="12.6640625" style="140" customWidth="1"/>
    <col min="11" max="11" width="22.33203125" style="140" customWidth="1"/>
    <col min="12" max="12" width="11.5" style="140"/>
    <col min="13" max="13" width="11.83203125" style="140" customWidth="1"/>
    <col min="14" max="14" width="12.1640625" style="142" customWidth="1"/>
    <col min="15" max="15" width="11.83203125" style="143" customWidth="1"/>
    <col min="16" max="16" width="17.83203125" style="143" bestFit="1" customWidth="1"/>
    <col min="17" max="17" width="11.5" style="143"/>
    <col min="18" max="18" width="9.1640625" style="143" customWidth="1"/>
    <col min="19" max="19" width="17.1640625" style="140" customWidth="1"/>
    <col min="20" max="256" width="11.5" style="140"/>
    <col min="257" max="257" width="7.33203125" style="140" customWidth="1"/>
    <col min="258" max="258" width="5.5" style="140" customWidth="1"/>
    <col min="259" max="259" width="6.1640625" style="140" customWidth="1"/>
    <col min="260" max="261" width="12.6640625" style="140" customWidth="1"/>
    <col min="262" max="262" width="10.33203125" style="140" customWidth="1"/>
    <col min="263" max="266" width="12.6640625" style="140" customWidth="1"/>
    <col min="267" max="267" width="22.33203125" style="140" customWidth="1"/>
    <col min="268" max="268" width="11.5" style="140"/>
    <col min="269" max="269" width="11.83203125" style="140" customWidth="1"/>
    <col min="270" max="270" width="12.1640625" style="140" customWidth="1"/>
    <col min="271" max="271" width="11.83203125" style="140" customWidth="1"/>
    <col min="272" max="272" width="17.83203125" style="140" bestFit="1" customWidth="1"/>
    <col min="273" max="273" width="11.5" style="140"/>
    <col min="274" max="274" width="9.1640625" style="140" customWidth="1"/>
    <col min="275" max="275" width="17.1640625" style="140" customWidth="1"/>
    <col min="276" max="512" width="11.5" style="140"/>
    <col min="513" max="513" width="7.33203125" style="140" customWidth="1"/>
    <col min="514" max="514" width="5.5" style="140" customWidth="1"/>
    <col min="515" max="515" width="6.1640625" style="140" customWidth="1"/>
    <col min="516" max="517" width="12.6640625" style="140" customWidth="1"/>
    <col min="518" max="518" width="10.33203125" style="140" customWidth="1"/>
    <col min="519" max="522" width="12.6640625" style="140" customWidth="1"/>
    <col min="523" max="523" width="22.33203125" style="140" customWidth="1"/>
    <col min="524" max="524" width="11.5" style="140"/>
    <col min="525" max="525" width="11.83203125" style="140" customWidth="1"/>
    <col min="526" max="526" width="12.1640625" style="140" customWidth="1"/>
    <col min="527" max="527" width="11.83203125" style="140" customWidth="1"/>
    <col min="528" max="528" width="17.83203125" style="140" bestFit="1" customWidth="1"/>
    <col min="529" max="529" width="11.5" style="140"/>
    <col min="530" max="530" width="9.1640625" style="140" customWidth="1"/>
    <col min="531" max="531" width="17.1640625" style="140" customWidth="1"/>
    <col min="532" max="768" width="11.5" style="140"/>
    <col min="769" max="769" width="7.33203125" style="140" customWidth="1"/>
    <col min="770" max="770" width="5.5" style="140" customWidth="1"/>
    <col min="771" max="771" width="6.1640625" style="140" customWidth="1"/>
    <col min="772" max="773" width="12.6640625" style="140" customWidth="1"/>
    <col min="774" max="774" width="10.33203125" style="140" customWidth="1"/>
    <col min="775" max="778" width="12.6640625" style="140" customWidth="1"/>
    <col min="779" max="779" width="22.33203125" style="140" customWidth="1"/>
    <col min="780" max="780" width="11.5" style="140"/>
    <col min="781" max="781" width="11.83203125" style="140" customWidth="1"/>
    <col min="782" max="782" width="12.1640625" style="140" customWidth="1"/>
    <col min="783" max="783" width="11.83203125" style="140" customWidth="1"/>
    <col min="784" max="784" width="17.83203125" style="140" bestFit="1" customWidth="1"/>
    <col min="785" max="785" width="11.5" style="140"/>
    <col min="786" max="786" width="9.1640625" style="140" customWidth="1"/>
    <col min="787" max="787" width="17.1640625" style="140" customWidth="1"/>
    <col min="788" max="1024" width="11.5" style="140"/>
    <col min="1025" max="1025" width="7.33203125" style="140" customWidth="1"/>
    <col min="1026" max="1026" width="5.5" style="140" customWidth="1"/>
    <col min="1027" max="1027" width="6.1640625" style="140" customWidth="1"/>
    <col min="1028" max="1029" width="12.6640625" style="140" customWidth="1"/>
    <col min="1030" max="1030" width="10.33203125" style="140" customWidth="1"/>
    <col min="1031" max="1034" width="12.6640625" style="140" customWidth="1"/>
    <col min="1035" max="1035" width="22.33203125" style="140" customWidth="1"/>
    <col min="1036" max="1036" width="11.5" style="140"/>
    <col min="1037" max="1037" width="11.83203125" style="140" customWidth="1"/>
    <col min="1038" max="1038" width="12.1640625" style="140" customWidth="1"/>
    <col min="1039" max="1039" width="11.83203125" style="140" customWidth="1"/>
    <col min="1040" max="1040" width="17.83203125" style="140" bestFit="1" customWidth="1"/>
    <col min="1041" max="1041" width="11.5" style="140"/>
    <col min="1042" max="1042" width="9.1640625" style="140" customWidth="1"/>
    <col min="1043" max="1043" width="17.1640625" style="140" customWidth="1"/>
    <col min="1044" max="1280" width="11.5" style="140"/>
    <col min="1281" max="1281" width="7.33203125" style="140" customWidth="1"/>
    <col min="1282" max="1282" width="5.5" style="140" customWidth="1"/>
    <col min="1283" max="1283" width="6.1640625" style="140" customWidth="1"/>
    <col min="1284" max="1285" width="12.6640625" style="140" customWidth="1"/>
    <col min="1286" max="1286" width="10.33203125" style="140" customWidth="1"/>
    <col min="1287" max="1290" width="12.6640625" style="140" customWidth="1"/>
    <col min="1291" max="1291" width="22.33203125" style="140" customWidth="1"/>
    <col min="1292" max="1292" width="11.5" style="140"/>
    <col min="1293" max="1293" width="11.83203125" style="140" customWidth="1"/>
    <col min="1294" max="1294" width="12.1640625" style="140" customWidth="1"/>
    <col min="1295" max="1295" width="11.83203125" style="140" customWidth="1"/>
    <col min="1296" max="1296" width="17.83203125" style="140" bestFit="1" customWidth="1"/>
    <col min="1297" max="1297" width="11.5" style="140"/>
    <col min="1298" max="1298" width="9.1640625" style="140" customWidth="1"/>
    <col min="1299" max="1299" width="17.1640625" style="140" customWidth="1"/>
    <col min="1300" max="1536" width="11.5" style="140"/>
    <col min="1537" max="1537" width="7.33203125" style="140" customWidth="1"/>
    <col min="1538" max="1538" width="5.5" style="140" customWidth="1"/>
    <col min="1539" max="1539" width="6.1640625" style="140" customWidth="1"/>
    <col min="1540" max="1541" width="12.6640625" style="140" customWidth="1"/>
    <col min="1542" max="1542" width="10.33203125" style="140" customWidth="1"/>
    <col min="1543" max="1546" width="12.6640625" style="140" customWidth="1"/>
    <col min="1547" max="1547" width="22.33203125" style="140" customWidth="1"/>
    <col min="1548" max="1548" width="11.5" style="140"/>
    <col min="1549" max="1549" width="11.83203125" style="140" customWidth="1"/>
    <col min="1550" max="1550" width="12.1640625" style="140" customWidth="1"/>
    <col min="1551" max="1551" width="11.83203125" style="140" customWidth="1"/>
    <col min="1552" max="1552" width="17.83203125" style="140" bestFit="1" customWidth="1"/>
    <col min="1553" max="1553" width="11.5" style="140"/>
    <col min="1554" max="1554" width="9.1640625" style="140" customWidth="1"/>
    <col min="1555" max="1555" width="17.1640625" style="140" customWidth="1"/>
    <col min="1556" max="1792" width="11.5" style="140"/>
    <col min="1793" max="1793" width="7.33203125" style="140" customWidth="1"/>
    <col min="1794" max="1794" width="5.5" style="140" customWidth="1"/>
    <col min="1795" max="1795" width="6.1640625" style="140" customWidth="1"/>
    <col min="1796" max="1797" width="12.6640625" style="140" customWidth="1"/>
    <col min="1798" max="1798" width="10.33203125" style="140" customWidth="1"/>
    <col min="1799" max="1802" width="12.6640625" style="140" customWidth="1"/>
    <col min="1803" max="1803" width="22.33203125" style="140" customWidth="1"/>
    <col min="1804" max="1804" width="11.5" style="140"/>
    <col min="1805" max="1805" width="11.83203125" style="140" customWidth="1"/>
    <col min="1806" max="1806" width="12.1640625" style="140" customWidth="1"/>
    <col min="1807" max="1807" width="11.83203125" style="140" customWidth="1"/>
    <col min="1808" max="1808" width="17.83203125" style="140" bestFit="1" customWidth="1"/>
    <col min="1809" max="1809" width="11.5" style="140"/>
    <col min="1810" max="1810" width="9.1640625" style="140" customWidth="1"/>
    <col min="1811" max="1811" width="17.1640625" style="140" customWidth="1"/>
    <col min="1812" max="2048" width="11.5" style="140"/>
    <col min="2049" max="2049" width="7.33203125" style="140" customWidth="1"/>
    <col min="2050" max="2050" width="5.5" style="140" customWidth="1"/>
    <col min="2051" max="2051" width="6.1640625" style="140" customWidth="1"/>
    <col min="2052" max="2053" width="12.6640625" style="140" customWidth="1"/>
    <col min="2054" max="2054" width="10.33203125" style="140" customWidth="1"/>
    <col min="2055" max="2058" width="12.6640625" style="140" customWidth="1"/>
    <col min="2059" max="2059" width="22.33203125" style="140" customWidth="1"/>
    <col min="2060" max="2060" width="11.5" style="140"/>
    <col min="2061" max="2061" width="11.83203125" style="140" customWidth="1"/>
    <col min="2062" max="2062" width="12.1640625" style="140" customWidth="1"/>
    <col min="2063" max="2063" width="11.83203125" style="140" customWidth="1"/>
    <col min="2064" max="2064" width="17.83203125" style="140" bestFit="1" customWidth="1"/>
    <col min="2065" max="2065" width="11.5" style="140"/>
    <col min="2066" max="2066" width="9.1640625" style="140" customWidth="1"/>
    <col min="2067" max="2067" width="17.1640625" style="140" customWidth="1"/>
    <col min="2068" max="2304" width="11.5" style="140"/>
    <col min="2305" max="2305" width="7.33203125" style="140" customWidth="1"/>
    <col min="2306" max="2306" width="5.5" style="140" customWidth="1"/>
    <col min="2307" max="2307" width="6.1640625" style="140" customWidth="1"/>
    <col min="2308" max="2309" width="12.6640625" style="140" customWidth="1"/>
    <col min="2310" max="2310" width="10.33203125" style="140" customWidth="1"/>
    <col min="2311" max="2314" width="12.6640625" style="140" customWidth="1"/>
    <col min="2315" max="2315" width="22.33203125" style="140" customWidth="1"/>
    <col min="2316" max="2316" width="11.5" style="140"/>
    <col min="2317" max="2317" width="11.83203125" style="140" customWidth="1"/>
    <col min="2318" max="2318" width="12.1640625" style="140" customWidth="1"/>
    <col min="2319" max="2319" width="11.83203125" style="140" customWidth="1"/>
    <col min="2320" max="2320" width="17.83203125" style="140" bestFit="1" customWidth="1"/>
    <col min="2321" max="2321" width="11.5" style="140"/>
    <col min="2322" max="2322" width="9.1640625" style="140" customWidth="1"/>
    <col min="2323" max="2323" width="17.1640625" style="140" customWidth="1"/>
    <col min="2324" max="2560" width="11.5" style="140"/>
    <col min="2561" max="2561" width="7.33203125" style="140" customWidth="1"/>
    <col min="2562" max="2562" width="5.5" style="140" customWidth="1"/>
    <col min="2563" max="2563" width="6.1640625" style="140" customWidth="1"/>
    <col min="2564" max="2565" width="12.6640625" style="140" customWidth="1"/>
    <col min="2566" max="2566" width="10.33203125" style="140" customWidth="1"/>
    <col min="2567" max="2570" width="12.6640625" style="140" customWidth="1"/>
    <col min="2571" max="2571" width="22.33203125" style="140" customWidth="1"/>
    <col min="2572" max="2572" width="11.5" style="140"/>
    <col min="2573" max="2573" width="11.83203125" style="140" customWidth="1"/>
    <col min="2574" max="2574" width="12.1640625" style="140" customWidth="1"/>
    <col min="2575" max="2575" width="11.83203125" style="140" customWidth="1"/>
    <col min="2576" max="2576" width="17.83203125" style="140" bestFit="1" customWidth="1"/>
    <col min="2577" max="2577" width="11.5" style="140"/>
    <col min="2578" max="2578" width="9.1640625" style="140" customWidth="1"/>
    <col min="2579" max="2579" width="17.1640625" style="140" customWidth="1"/>
    <col min="2580" max="2816" width="11.5" style="140"/>
    <col min="2817" max="2817" width="7.33203125" style="140" customWidth="1"/>
    <col min="2818" max="2818" width="5.5" style="140" customWidth="1"/>
    <col min="2819" max="2819" width="6.1640625" style="140" customWidth="1"/>
    <col min="2820" max="2821" width="12.6640625" style="140" customWidth="1"/>
    <col min="2822" max="2822" width="10.33203125" style="140" customWidth="1"/>
    <col min="2823" max="2826" width="12.6640625" style="140" customWidth="1"/>
    <col min="2827" max="2827" width="22.33203125" style="140" customWidth="1"/>
    <col min="2828" max="2828" width="11.5" style="140"/>
    <col min="2829" max="2829" width="11.83203125" style="140" customWidth="1"/>
    <col min="2830" max="2830" width="12.1640625" style="140" customWidth="1"/>
    <col min="2831" max="2831" width="11.83203125" style="140" customWidth="1"/>
    <col min="2832" max="2832" width="17.83203125" style="140" bestFit="1" customWidth="1"/>
    <col min="2833" max="2833" width="11.5" style="140"/>
    <col min="2834" max="2834" width="9.1640625" style="140" customWidth="1"/>
    <col min="2835" max="2835" width="17.1640625" style="140" customWidth="1"/>
    <col min="2836" max="3072" width="11.5" style="140"/>
    <col min="3073" max="3073" width="7.33203125" style="140" customWidth="1"/>
    <col min="3074" max="3074" width="5.5" style="140" customWidth="1"/>
    <col min="3075" max="3075" width="6.1640625" style="140" customWidth="1"/>
    <col min="3076" max="3077" width="12.6640625" style="140" customWidth="1"/>
    <col min="3078" max="3078" width="10.33203125" style="140" customWidth="1"/>
    <col min="3079" max="3082" width="12.6640625" style="140" customWidth="1"/>
    <col min="3083" max="3083" width="22.33203125" style="140" customWidth="1"/>
    <col min="3084" max="3084" width="11.5" style="140"/>
    <col min="3085" max="3085" width="11.83203125" style="140" customWidth="1"/>
    <col min="3086" max="3086" width="12.1640625" style="140" customWidth="1"/>
    <col min="3087" max="3087" width="11.83203125" style="140" customWidth="1"/>
    <col min="3088" max="3088" width="17.83203125" style="140" bestFit="1" customWidth="1"/>
    <col min="3089" max="3089" width="11.5" style="140"/>
    <col min="3090" max="3090" width="9.1640625" style="140" customWidth="1"/>
    <col min="3091" max="3091" width="17.1640625" style="140" customWidth="1"/>
    <col min="3092" max="3328" width="11.5" style="140"/>
    <col min="3329" max="3329" width="7.33203125" style="140" customWidth="1"/>
    <col min="3330" max="3330" width="5.5" style="140" customWidth="1"/>
    <col min="3331" max="3331" width="6.1640625" style="140" customWidth="1"/>
    <col min="3332" max="3333" width="12.6640625" style="140" customWidth="1"/>
    <col min="3334" max="3334" width="10.33203125" style="140" customWidth="1"/>
    <col min="3335" max="3338" width="12.6640625" style="140" customWidth="1"/>
    <col min="3339" max="3339" width="22.33203125" style="140" customWidth="1"/>
    <col min="3340" max="3340" width="11.5" style="140"/>
    <col min="3341" max="3341" width="11.83203125" style="140" customWidth="1"/>
    <col min="3342" max="3342" width="12.1640625" style="140" customWidth="1"/>
    <col min="3343" max="3343" width="11.83203125" style="140" customWidth="1"/>
    <col min="3344" max="3344" width="17.83203125" style="140" bestFit="1" customWidth="1"/>
    <col min="3345" max="3345" width="11.5" style="140"/>
    <col min="3346" max="3346" width="9.1640625" style="140" customWidth="1"/>
    <col min="3347" max="3347" width="17.1640625" style="140" customWidth="1"/>
    <col min="3348" max="3584" width="11.5" style="140"/>
    <col min="3585" max="3585" width="7.33203125" style="140" customWidth="1"/>
    <col min="3586" max="3586" width="5.5" style="140" customWidth="1"/>
    <col min="3587" max="3587" width="6.1640625" style="140" customWidth="1"/>
    <col min="3588" max="3589" width="12.6640625" style="140" customWidth="1"/>
    <col min="3590" max="3590" width="10.33203125" style="140" customWidth="1"/>
    <col min="3591" max="3594" width="12.6640625" style="140" customWidth="1"/>
    <col min="3595" max="3595" width="22.33203125" style="140" customWidth="1"/>
    <col min="3596" max="3596" width="11.5" style="140"/>
    <col min="3597" max="3597" width="11.83203125" style="140" customWidth="1"/>
    <col min="3598" max="3598" width="12.1640625" style="140" customWidth="1"/>
    <col min="3599" max="3599" width="11.83203125" style="140" customWidth="1"/>
    <col min="3600" max="3600" width="17.83203125" style="140" bestFit="1" customWidth="1"/>
    <col min="3601" max="3601" width="11.5" style="140"/>
    <col min="3602" max="3602" width="9.1640625" style="140" customWidth="1"/>
    <col min="3603" max="3603" width="17.1640625" style="140" customWidth="1"/>
    <col min="3604" max="3840" width="11.5" style="140"/>
    <col min="3841" max="3841" width="7.33203125" style="140" customWidth="1"/>
    <col min="3842" max="3842" width="5.5" style="140" customWidth="1"/>
    <col min="3843" max="3843" width="6.1640625" style="140" customWidth="1"/>
    <col min="3844" max="3845" width="12.6640625" style="140" customWidth="1"/>
    <col min="3846" max="3846" width="10.33203125" style="140" customWidth="1"/>
    <col min="3847" max="3850" width="12.6640625" style="140" customWidth="1"/>
    <col min="3851" max="3851" width="22.33203125" style="140" customWidth="1"/>
    <col min="3852" max="3852" width="11.5" style="140"/>
    <col min="3853" max="3853" width="11.83203125" style="140" customWidth="1"/>
    <col min="3854" max="3854" width="12.1640625" style="140" customWidth="1"/>
    <col min="3855" max="3855" width="11.83203125" style="140" customWidth="1"/>
    <col min="3856" max="3856" width="17.83203125" style="140" bestFit="1" customWidth="1"/>
    <col min="3857" max="3857" width="11.5" style="140"/>
    <col min="3858" max="3858" width="9.1640625" style="140" customWidth="1"/>
    <col min="3859" max="3859" width="17.1640625" style="140" customWidth="1"/>
    <col min="3860" max="4096" width="11.5" style="140"/>
    <col min="4097" max="4097" width="7.33203125" style="140" customWidth="1"/>
    <col min="4098" max="4098" width="5.5" style="140" customWidth="1"/>
    <col min="4099" max="4099" width="6.1640625" style="140" customWidth="1"/>
    <col min="4100" max="4101" width="12.6640625" style="140" customWidth="1"/>
    <col min="4102" max="4102" width="10.33203125" style="140" customWidth="1"/>
    <col min="4103" max="4106" width="12.6640625" style="140" customWidth="1"/>
    <col min="4107" max="4107" width="22.33203125" style="140" customWidth="1"/>
    <col min="4108" max="4108" width="11.5" style="140"/>
    <col min="4109" max="4109" width="11.83203125" style="140" customWidth="1"/>
    <col min="4110" max="4110" width="12.1640625" style="140" customWidth="1"/>
    <col min="4111" max="4111" width="11.83203125" style="140" customWidth="1"/>
    <col min="4112" max="4112" width="17.83203125" style="140" bestFit="1" customWidth="1"/>
    <col min="4113" max="4113" width="11.5" style="140"/>
    <col min="4114" max="4114" width="9.1640625" style="140" customWidth="1"/>
    <col min="4115" max="4115" width="17.1640625" style="140" customWidth="1"/>
    <col min="4116" max="4352" width="11.5" style="140"/>
    <col min="4353" max="4353" width="7.33203125" style="140" customWidth="1"/>
    <col min="4354" max="4354" width="5.5" style="140" customWidth="1"/>
    <col min="4355" max="4355" width="6.1640625" style="140" customWidth="1"/>
    <col min="4356" max="4357" width="12.6640625" style="140" customWidth="1"/>
    <col min="4358" max="4358" width="10.33203125" style="140" customWidth="1"/>
    <col min="4359" max="4362" width="12.6640625" style="140" customWidth="1"/>
    <col min="4363" max="4363" width="22.33203125" style="140" customWidth="1"/>
    <col min="4364" max="4364" width="11.5" style="140"/>
    <col min="4365" max="4365" width="11.83203125" style="140" customWidth="1"/>
    <col min="4366" max="4366" width="12.1640625" style="140" customWidth="1"/>
    <col min="4367" max="4367" width="11.83203125" style="140" customWidth="1"/>
    <col min="4368" max="4368" width="17.83203125" style="140" bestFit="1" customWidth="1"/>
    <col min="4369" max="4369" width="11.5" style="140"/>
    <col min="4370" max="4370" width="9.1640625" style="140" customWidth="1"/>
    <col min="4371" max="4371" width="17.1640625" style="140" customWidth="1"/>
    <col min="4372" max="4608" width="11.5" style="140"/>
    <col min="4609" max="4609" width="7.33203125" style="140" customWidth="1"/>
    <col min="4610" max="4610" width="5.5" style="140" customWidth="1"/>
    <col min="4611" max="4611" width="6.1640625" style="140" customWidth="1"/>
    <col min="4612" max="4613" width="12.6640625" style="140" customWidth="1"/>
    <col min="4614" max="4614" width="10.33203125" style="140" customWidth="1"/>
    <col min="4615" max="4618" width="12.6640625" style="140" customWidth="1"/>
    <col min="4619" max="4619" width="22.33203125" style="140" customWidth="1"/>
    <col min="4620" max="4620" width="11.5" style="140"/>
    <col min="4621" max="4621" width="11.83203125" style="140" customWidth="1"/>
    <col min="4622" max="4622" width="12.1640625" style="140" customWidth="1"/>
    <col min="4623" max="4623" width="11.83203125" style="140" customWidth="1"/>
    <col min="4624" max="4624" width="17.83203125" style="140" bestFit="1" customWidth="1"/>
    <col min="4625" max="4625" width="11.5" style="140"/>
    <col min="4626" max="4626" width="9.1640625" style="140" customWidth="1"/>
    <col min="4627" max="4627" width="17.1640625" style="140" customWidth="1"/>
    <col min="4628" max="4864" width="11.5" style="140"/>
    <col min="4865" max="4865" width="7.33203125" style="140" customWidth="1"/>
    <col min="4866" max="4866" width="5.5" style="140" customWidth="1"/>
    <col min="4867" max="4867" width="6.1640625" style="140" customWidth="1"/>
    <col min="4868" max="4869" width="12.6640625" style="140" customWidth="1"/>
    <col min="4870" max="4870" width="10.33203125" style="140" customWidth="1"/>
    <col min="4871" max="4874" width="12.6640625" style="140" customWidth="1"/>
    <col min="4875" max="4875" width="22.33203125" style="140" customWidth="1"/>
    <col min="4876" max="4876" width="11.5" style="140"/>
    <col min="4877" max="4877" width="11.83203125" style="140" customWidth="1"/>
    <col min="4878" max="4878" width="12.1640625" style="140" customWidth="1"/>
    <col min="4879" max="4879" width="11.83203125" style="140" customWidth="1"/>
    <col min="4880" max="4880" width="17.83203125" style="140" bestFit="1" customWidth="1"/>
    <col min="4881" max="4881" width="11.5" style="140"/>
    <col min="4882" max="4882" width="9.1640625" style="140" customWidth="1"/>
    <col min="4883" max="4883" width="17.1640625" style="140" customWidth="1"/>
    <col min="4884" max="5120" width="11.5" style="140"/>
    <col min="5121" max="5121" width="7.33203125" style="140" customWidth="1"/>
    <col min="5122" max="5122" width="5.5" style="140" customWidth="1"/>
    <col min="5123" max="5123" width="6.1640625" style="140" customWidth="1"/>
    <col min="5124" max="5125" width="12.6640625" style="140" customWidth="1"/>
    <col min="5126" max="5126" width="10.33203125" style="140" customWidth="1"/>
    <col min="5127" max="5130" width="12.6640625" style="140" customWidth="1"/>
    <col min="5131" max="5131" width="22.33203125" style="140" customWidth="1"/>
    <col min="5132" max="5132" width="11.5" style="140"/>
    <col min="5133" max="5133" width="11.83203125" style="140" customWidth="1"/>
    <col min="5134" max="5134" width="12.1640625" style="140" customWidth="1"/>
    <col min="5135" max="5135" width="11.83203125" style="140" customWidth="1"/>
    <col min="5136" max="5136" width="17.83203125" style="140" bestFit="1" customWidth="1"/>
    <col min="5137" max="5137" width="11.5" style="140"/>
    <col min="5138" max="5138" width="9.1640625" style="140" customWidth="1"/>
    <col min="5139" max="5139" width="17.1640625" style="140" customWidth="1"/>
    <col min="5140" max="5376" width="11.5" style="140"/>
    <col min="5377" max="5377" width="7.33203125" style="140" customWidth="1"/>
    <col min="5378" max="5378" width="5.5" style="140" customWidth="1"/>
    <col min="5379" max="5379" width="6.1640625" style="140" customWidth="1"/>
    <col min="5380" max="5381" width="12.6640625" style="140" customWidth="1"/>
    <col min="5382" max="5382" width="10.33203125" style="140" customWidth="1"/>
    <col min="5383" max="5386" width="12.6640625" style="140" customWidth="1"/>
    <col min="5387" max="5387" width="22.33203125" style="140" customWidth="1"/>
    <col min="5388" max="5388" width="11.5" style="140"/>
    <col min="5389" max="5389" width="11.83203125" style="140" customWidth="1"/>
    <col min="5390" max="5390" width="12.1640625" style="140" customWidth="1"/>
    <col min="5391" max="5391" width="11.83203125" style="140" customWidth="1"/>
    <col min="5392" max="5392" width="17.83203125" style="140" bestFit="1" customWidth="1"/>
    <col min="5393" max="5393" width="11.5" style="140"/>
    <col min="5394" max="5394" width="9.1640625" style="140" customWidth="1"/>
    <col min="5395" max="5395" width="17.1640625" style="140" customWidth="1"/>
    <col min="5396" max="5632" width="11.5" style="140"/>
    <col min="5633" max="5633" width="7.33203125" style="140" customWidth="1"/>
    <col min="5634" max="5634" width="5.5" style="140" customWidth="1"/>
    <col min="5635" max="5635" width="6.1640625" style="140" customWidth="1"/>
    <col min="5636" max="5637" width="12.6640625" style="140" customWidth="1"/>
    <col min="5638" max="5638" width="10.33203125" style="140" customWidth="1"/>
    <col min="5639" max="5642" width="12.6640625" style="140" customWidth="1"/>
    <col min="5643" max="5643" width="22.33203125" style="140" customWidth="1"/>
    <col min="5644" max="5644" width="11.5" style="140"/>
    <col min="5645" max="5645" width="11.83203125" style="140" customWidth="1"/>
    <col min="5646" max="5646" width="12.1640625" style="140" customWidth="1"/>
    <col min="5647" max="5647" width="11.83203125" style="140" customWidth="1"/>
    <col min="5648" max="5648" width="17.83203125" style="140" bestFit="1" customWidth="1"/>
    <col min="5649" max="5649" width="11.5" style="140"/>
    <col min="5650" max="5650" width="9.1640625" style="140" customWidth="1"/>
    <col min="5651" max="5651" width="17.1640625" style="140" customWidth="1"/>
    <col min="5652" max="5888" width="11.5" style="140"/>
    <col min="5889" max="5889" width="7.33203125" style="140" customWidth="1"/>
    <col min="5890" max="5890" width="5.5" style="140" customWidth="1"/>
    <col min="5891" max="5891" width="6.1640625" style="140" customWidth="1"/>
    <col min="5892" max="5893" width="12.6640625" style="140" customWidth="1"/>
    <col min="5894" max="5894" width="10.33203125" style="140" customWidth="1"/>
    <col min="5895" max="5898" width="12.6640625" style="140" customWidth="1"/>
    <col min="5899" max="5899" width="22.33203125" style="140" customWidth="1"/>
    <col min="5900" max="5900" width="11.5" style="140"/>
    <col min="5901" max="5901" width="11.83203125" style="140" customWidth="1"/>
    <col min="5902" max="5902" width="12.1640625" style="140" customWidth="1"/>
    <col min="5903" max="5903" width="11.83203125" style="140" customWidth="1"/>
    <col min="5904" max="5904" width="17.83203125" style="140" bestFit="1" customWidth="1"/>
    <col min="5905" max="5905" width="11.5" style="140"/>
    <col min="5906" max="5906" width="9.1640625" style="140" customWidth="1"/>
    <col min="5907" max="5907" width="17.1640625" style="140" customWidth="1"/>
    <col min="5908" max="6144" width="11.5" style="140"/>
    <col min="6145" max="6145" width="7.33203125" style="140" customWidth="1"/>
    <col min="6146" max="6146" width="5.5" style="140" customWidth="1"/>
    <col min="6147" max="6147" width="6.1640625" style="140" customWidth="1"/>
    <col min="6148" max="6149" width="12.6640625" style="140" customWidth="1"/>
    <col min="6150" max="6150" width="10.33203125" style="140" customWidth="1"/>
    <col min="6151" max="6154" width="12.6640625" style="140" customWidth="1"/>
    <col min="6155" max="6155" width="22.33203125" style="140" customWidth="1"/>
    <col min="6156" max="6156" width="11.5" style="140"/>
    <col min="6157" max="6157" width="11.83203125" style="140" customWidth="1"/>
    <col min="6158" max="6158" width="12.1640625" style="140" customWidth="1"/>
    <col min="6159" max="6159" width="11.83203125" style="140" customWidth="1"/>
    <col min="6160" max="6160" width="17.83203125" style="140" bestFit="1" customWidth="1"/>
    <col min="6161" max="6161" width="11.5" style="140"/>
    <col min="6162" max="6162" width="9.1640625" style="140" customWidth="1"/>
    <col min="6163" max="6163" width="17.1640625" style="140" customWidth="1"/>
    <col min="6164" max="6400" width="11.5" style="140"/>
    <col min="6401" max="6401" width="7.33203125" style="140" customWidth="1"/>
    <col min="6402" max="6402" width="5.5" style="140" customWidth="1"/>
    <col min="6403" max="6403" width="6.1640625" style="140" customWidth="1"/>
    <col min="6404" max="6405" width="12.6640625" style="140" customWidth="1"/>
    <col min="6406" max="6406" width="10.33203125" style="140" customWidth="1"/>
    <col min="6407" max="6410" width="12.6640625" style="140" customWidth="1"/>
    <col min="6411" max="6411" width="22.33203125" style="140" customWidth="1"/>
    <col min="6412" max="6412" width="11.5" style="140"/>
    <col min="6413" max="6413" width="11.83203125" style="140" customWidth="1"/>
    <col min="6414" max="6414" width="12.1640625" style="140" customWidth="1"/>
    <col min="6415" max="6415" width="11.83203125" style="140" customWidth="1"/>
    <col min="6416" max="6416" width="17.83203125" style="140" bestFit="1" customWidth="1"/>
    <col min="6417" max="6417" width="11.5" style="140"/>
    <col min="6418" max="6418" width="9.1640625" style="140" customWidth="1"/>
    <col min="6419" max="6419" width="17.1640625" style="140" customWidth="1"/>
    <col min="6420" max="6656" width="11.5" style="140"/>
    <col min="6657" max="6657" width="7.33203125" style="140" customWidth="1"/>
    <col min="6658" max="6658" width="5.5" style="140" customWidth="1"/>
    <col min="6659" max="6659" width="6.1640625" style="140" customWidth="1"/>
    <col min="6660" max="6661" width="12.6640625" style="140" customWidth="1"/>
    <col min="6662" max="6662" width="10.33203125" style="140" customWidth="1"/>
    <col min="6663" max="6666" width="12.6640625" style="140" customWidth="1"/>
    <col min="6667" max="6667" width="22.33203125" style="140" customWidth="1"/>
    <col min="6668" max="6668" width="11.5" style="140"/>
    <col min="6669" max="6669" width="11.83203125" style="140" customWidth="1"/>
    <col min="6670" max="6670" width="12.1640625" style="140" customWidth="1"/>
    <col min="6671" max="6671" width="11.83203125" style="140" customWidth="1"/>
    <col min="6672" max="6672" width="17.83203125" style="140" bestFit="1" customWidth="1"/>
    <col min="6673" max="6673" width="11.5" style="140"/>
    <col min="6674" max="6674" width="9.1640625" style="140" customWidth="1"/>
    <col min="6675" max="6675" width="17.1640625" style="140" customWidth="1"/>
    <col min="6676" max="6912" width="11.5" style="140"/>
    <col min="6913" max="6913" width="7.33203125" style="140" customWidth="1"/>
    <col min="6914" max="6914" width="5.5" style="140" customWidth="1"/>
    <col min="6915" max="6915" width="6.1640625" style="140" customWidth="1"/>
    <col min="6916" max="6917" width="12.6640625" style="140" customWidth="1"/>
    <col min="6918" max="6918" width="10.33203125" style="140" customWidth="1"/>
    <col min="6919" max="6922" width="12.6640625" style="140" customWidth="1"/>
    <col min="6923" max="6923" width="22.33203125" style="140" customWidth="1"/>
    <col min="6924" max="6924" width="11.5" style="140"/>
    <col min="6925" max="6925" width="11.83203125" style="140" customWidth="1"/>
    <col min="6926" max="6926" width="12.1640625" style="140" customWidth="1"/>
    <col min="6927" max="6927" width="11.83203125" style="140" customWidth="1"/>
    <col min="6928" max="6928" width="17.83203125" style="140" bestFit="1" customWidth="1"/>
    <col min="6929" max="6929" width="11.5" style="140"/>
    <col min="6930" max="6930" width="9.1640625" style="140" customWidth="1"/>
    <col min="6931" max="6931" width="17.1640625" style="140" customWidth="1"/>
    <col min="6932" max="7168" width="11.5" style="140"/>
    <col min="7169" max="7169" width="7.33203125" style="140" customWidth="1"/>
    <col min="7170" max="7170" width="5.5" style="140" customWidth="1"/>
    <col min="7171" max="7171" width="6.1640625" style="140" customWidth="1"/>
    <col min="7172" max="7173" width="12.6640625" style="140" customWidth="1"/>
    <col min="7174" max="7174" width="10.33203125" style="140" customWidth="1"/>
    <col min="7175" max="7178" width="12.6640625" style="140" customWidth="1"/>
    <col min="7179" max="7179" width="22.33203125" style="140" customWidth="1"/>
    <col min="7180" max="7180" width="11.5" style="140"/>
    <col min="7181" max="7181" width="11.83203125" style="140" customWidth="1"/>
    <col min="7182" max="7182" width="12.1640625" style="140" customWidth="1"/>
    <col min="7183" max="7183" width="11.83203125" style="140" customWidth="1"/>
    <col min="7184" max="7184" width="17.83203125" style="140" bestFit="1" customWidth="1"/>
    <col min="7185" max="7185" width="11.5" style="140"/>
    <col min="7186" max="7186" width="9.1640625" style="140" customWidth="1"/>
    <col min="7187" max="7187" width="17.1640625" style="140" customWidth="1"/>
    <col min="7188" max="7424" width="11.5" style="140"/>
    <col min="7425" max="7425" width="7.33203125" style="140" customWidth="1"/>
    <col min="7426" max="7426" width="5.5" style="140" customWidth="1"/>
    <col min="7427" max="7427" width="6.1640625" style="140" customWidth="1"/>
    <col min="7428" max="7429" width="12.6640625" style="140" customWidth="1"/>
    <col min="7430" max="7430" width="10.33203125" style="140" customWidth="1"/>
    <col min="7431" max="7434" width="12.6640625" style="140" customWidth="1"/>
    <col min="7435" max="7435" width="22.33203125" style="140" customWidth="1"/>
    <col min="7436" max="7436" width="11.5" style="140"/>
    <col min="7437" max="7437" width="11.83203125" style="140" customWidth="1"/>
    <col min="7438" max="7438" width="12.1640625" style="140" customWidth="1"/>
    <col min="7439" max="7439" width="11.83203125" style="140" customWidth="1"/>
    <col min="7440" max="7440" width="17.83203125" style="140" bestFit="1" customWidth="1"/>
    <col min="7441" max="7441" width="11.5" style="140"/>
    <col min="7442" max="7442" width="9.1640625" style="140" customWidth="1"/>
    <col min="7443" max="7443" width="17.1640625" style="140" customWidth="1"/>
    <col min="7444" max="7680" width="11.5" style="140"/>
    <col min="7681" max="7681" width="7.33203125" style="140" customWidth="1"/>
    <col min="7682" max="7682" width="5.5" style="140" customWidth="1"/>
    <col min="7683" max="7683" width="6.1640625" style="140" customWidth="1"/>
    <col min="7684" max="7685" width="12.6640625" style="140" customWidth="1"/>
    <col min="7686" max="7686" width="10.33203125" style="140" customWidth="1"/>
    <col min="7687" max="7690" width="12.6640625" style="140" customWidth="1"/>
    <col min="7691" max="7691" width="22.33203125" style="140" customWidth="1"/>
    <col min="7692" max="7692" width="11.5" style="140"/>
    <col min="7693" max="7693" width="11.83203125" style="140" customWidth="1"/>
    <col min="7694" max="7694" width="12.1640625" style="140" customWidth="1"/>
    <col min="7695" max="7695" width="11.83203125" style="140" customWidth="1"/>
    <col min="7696" max="7696" width="17.83203125" style="140" bestFit="1" customWidth="1"/>
    <col min="7697" max="7697" width="11.5" style="140"/>
    <col min="7698" max="7698" width="9.1640625" style="140" customWidth="1"/>
    <col min="7699" max="7699" width="17.1640625" style="140" customWidth="1"/>
    <col min="7700" max="7936" width="11.5" style="140"/>
    <col min="7937" max="7937" width="7.33203125" style="140" customWidth="1"/>
    <col min="7938" max="7938" width="5.5" style="140" customWidth="1"/>
    <col min="7939" max="7939" width="6.1640625" style="140" customWidth="1"/>
    <col min="7940" max="7941" width="12.6640625" style="140" customWidth="1"/>
    <col min="7942" max="7942" width="10.33203125" style="140" customWidth="1"/>
    <col min="7943" max="7946" width="12.6640625" style="140" customWidth="1"/>
    <col min="7947" max="7947" width="22.33203125" style="140" customWidth="1"/>
    <col min="7948" max="7948" width="11.5" style="140"/>
    <col min="7949" max="7949" width="11.83203125" style="140" customWidth="1"/>
    <col min="7950" max="7950" width="12.1640625" style="140" customWidth="1"/>
    <col min="7951" max="7951" width="11.83203125" style="140" customWidth="1"/>
    <col min="7952" max="7952" width="17.83203125" style="140" bestFit="1" customWidth="1"/>
    <col min="7953" max="7953" width="11.5" style="140"/>
    <col min="7954" max="7954" width="9.1640625" style="140" customWidth="1"/>
    <col min="7955" max="7955" width="17.1640625" style="140" customWidth="1"/>
    <col min="7956" max="8192" width="11.5" style="140"/>
    <col min="8193" max="8193" width="7.33203125" style="140" customWidth="1"/>
    <col min="8194" max="8194" width="5.5" style="140" customWidth="1"/>
    <col min="8195" max="8195" width="6.1640625" style="140" customWidth="1"/>
    <col min="8196" max="8197" width="12.6640625" style="140" customWidth="1"/>
    <col min="8198" max="8198" width="10.33203125" style="140" customWidth="1"/>
    <col min="8199" max="8202" width="12.6640625" style="140" customWidth="1"/>
    <col min="8203" max="8203" width="22.33203125" style="140" customWidth="1"/>
    <col min="8204" max="8204" width="11.5" style="140"/>
    <col min="8205" max="8205" width="11.83203125" style="140" customWidth="1"/>
    <col min="8206" max="8206" width="12.1640625" style="140" customWidth="1"/>
    <col min="8207" max="8207" width="11.83203125" style="140" customWidth="1"/>
    <col min="8208" max="8208" width="17.83203125" style="140" bestFit="1" customWidth="1"/>
    <col min="8209" max="8209" width="11.5" style="140"/>
    <col min="8210" max="8210" width="9.1640625" style="140" customWidth="1"/>
    <col min="8211" max="8211" width="17.1640625" style="140" customWidth="1"/>
    <col min="8212" max="8448" width="11.5" style="140"/>
    <col min="8449" max="8449" width="7.33203125" style="140" customWidth="1"/>
    <col min="8450" max="8450" width="5.5" style="140" customWidth="1"/>
    <col min="8451" max="8451" width="6.1640625" style="140" customWidth="1"/>
    <col min="8452" max="8453" width="12.6640625" style="140" customWidth="1"/>
    <col min="8454" max="8454" width="10.33203125" style="140" customWidth="1"/>
    <col min="8455" max="8458" width="12.6640625" style="140" customWidth="1"/>
    <col min="8459" max="8459" width="22.33203125" style="140" customWidth="1"/>
    <col min="8460" max="8460" width="11.5" style="140"/>
    <col min="8461" max="8461" width="11.83203125" style="140" customWidth="1"/>
    <col min="8462" max="8462" width="12.1640625" style="140" customWidth="1"/>
    <col min="8463" max="8463" width="11.83203125" style="140" customWidth="1"/>
    <col min="8464" max="8464" width="17.83203125" style="140" bestFit="1" customWidth="1"/>
    <col min="8465" max="8465" width="11.5" style="140"/>
    <col min="8466" max="8466" width="9.1640625" style="140" customWidth="1"/>
    <col min="8467" max="8467" width="17.1640625" style="140" customWidth="1"/>
    <col min="8468" max="8704" width="11.5" style="140"/>
    <col min="8705" max="8705" width="7.33203125" style="140" customWidth="1"/>
    <col min="8706" max="8706" width="5.5" style="140" customWidth="1"/>
    <col min="8707" max="8707" width="6.1640625" style="140" customWidth="1"/>
    <col min="8708" max="8709" width="12.6640625" style="140" customWidth="1"/>
    <col min="8710" max="8710" width="10.33203125" style="140" customWidth="1"/>
    <col min="8711" max="8714" width="12.6640625" style="140" customWidth="1"/>
    <col min="8715" max="8715" width="22.33203125" style="140" customWidth="1"/>
    <col min="8716" max="8716" width="11.5" style="140"/>
    <col min="8717" max="8717" width="11.83203125" style="140" customWidth="1"/>
    <col min="8718" max="8718" width="12.1640625" style="140" customWidth="1"/>
    <col min="8719" max="8719" width="11.83203125" style="140" customWidth="1"/>
    <col min="8720" max="8720" width="17.83203125" style="140" bestFit="1" customWidth="1"/>
    <col min="8721" max="8721" width="11.5" style="140"/>
    <col min="8722" max="8722" width="9.1640625" style="140" customWidth="1"/>
    <col min="8723" max="8723" width="17.1640625" style="140" customWidth="1"/>
    <col min="8724" max="8960" width="11.5" style="140"/>
    <col min="8961" max="8961" width="7.33203125" style="140" customWidth="1"/>
    <col min="8962" max="8962" width="5.5" style="140" customWidth="1"/>
    <col min="8963" max="8963" width="6.1640625" style="140" customWidth="1"/>
    <col min="8964" max="8965" width="12.6640625" style="140" customWidth="1"/>
    <col min="8966" max="8966" width="10.33203125" style="140" customWidth="1"/>
    <col min="8967" max="8970" width="12.6640625" style="140" customWidth="1"/>
    <col min="8971" max="8971" width="22.33203125" style="140" customWidth="1"/>
    <col min="8972" max="8972" width="11.5" style="140"/>
    <col min="8973" max="8973" width="11.83203125" style="140" customWidth="1"/>
    <col min="8974" max="8974" width="12.1640625" style="140" customWidth="1"/>
    <col min="8975" max="8975" width="11.83203125" style="140" customWidth="1"/>
    <col min="8976" max="8976" width="17.83203125" style="140" bestFit="1" customWidth="1"/>
    <col min="8977" max="8977" width="11.5" style="140"/>
    <col min="8978" max="8978" width="9.1640625" style="140" customWidth="1"/>
    <col min="8979" max="8979" width="17.1640625" style="140" customWidth="1"/>
    <col min="8980" max="9216" width="11.5" style="140"/>
    <col min="9217" max="9217" width="7.33203125" style="140" customWidth="1"/>
    <col min="9218" max="9218" width="5.5" style="140" customWidth="1"/>
    <col min="9219" max="9219" width="6.1640625" style="140" customWidth="1"/>
    <col min="9220" max="9221" width="12.6640625" style="140" customWidth="1"/>
    <col min="9222" max="9222" width="10.33203125" style="140" customWidth="1"/>
    <col min="9223" max="9226" width="12.6640625" style="140" customWidth="1"/>
    <col min="9227" max="9227" width="22.33203125" style="140" customWidth="1"/>
    <col min="9228" max="9228" width="11.5" style="140"/>
    <col min="9229" max="9229" width="11.83203125" style="140" customWidth="1"/>
    <col min="9230" max="9230" width="12.1640625" style="140" customWidth="1"/>
    <col min="9231" max="9231" width="11.83203125" style="140" customWidth="1"/>
    <col min="9232" max="9232" width="17.83203125" style="140" bestFit="1" customWidth="1"/>
    <col min="9233" max="9233" width="11.5" style="140"/>
    <col min="9234" max="9234" width="9.1640625" style="140" customWidth="1"/>
    <col min="9235" max="9235" width="17.1640625" style="140" customWidth="1"/>
    <col min="9236" max="9472" width="11.5" style="140"/>
    <col min="9473" max="9473" width="7.33203125" style="140" customWidth="1"/>
    <col min="9474" max="9474" width="5.5" style="140" customWidth="1"/>
    <col min="9475" max="9475" width="6.1640625" style="140" customWidth="1"/>
    <col min="9476" max="9477" width="12.6640625" style="140" customWidth="1"/>
    <col min="9478" max="9478" width="10.33203125" style="140" customWidth="1"/>
    <col min="9479" max="9482" width="12.6640625" style="140" customWidth="1"/>
    <col min="9483" max="9483" width="22.33203125" style="140" customWidth="1"/>
    <col min="9484" max="9484" width="11.5" style="140"/>
    <col min="9485" max="9485" width="11.83203125" style="140" customWidth="1"/>
    <col min="9486" max="9486" width="12.1640625" style="140" customWidth="1"/>
    <col min="9487" max="9487" width="11.83203125" style="140" customWidth="1"/>
    <col min="9488" max="9488" width="17.83203125" style="140" bestFit="1" customWidth="1"/>
    <col min="9489" max="9489" width="11.5" style="140"/>
    <col min="9490" max="9490" width="9.1640625" style="140" customWidth="1"/>
    <col min="9491" max="9491" width="17.1640625" style="140" customWidth="1"/>
    <col min="9492" max="9728" width="11.5" style="140"/>
    <col min="9729" max="9729" width="7.33203125" style="140" customWidth="1"/>
    <col min="9730" max="9730" width="5.5" style="140" customWidth="1"/>
    <col min="9731" max="9731" width="6.1640625" style="140" customWidth="1"/>
    <col min="9732" max="9733" width="12.6640625" style="140" customWidth="1"/>
    <col min="9734" max="9734" width="10.33203125" style="140" customWidth="1"/>
    <col min="9735" max="9738" width="12.6640625" style="140" customWidth="1"/>
    <col min="9739" max="9739" width="22.33203125" style="140" customWidth="1"/>
    <col min="9740" max="9740" width="11.5" style="140"/>
    <col min="9741" max="9741" width="11.83203125" style="140" customWidth="1"/>
    <col min="9742" max="9742" width="12.1640625" style="140" customWidth="1"/>
    <col min="9743" max="9743" width="11.83203125" style="140" customWidth="1"/>
    <col min="9744" max="9744" width="17.83203125" style="140" bestFit="1" customWidth="1"/>
    <col min="9745" max="9745" width="11.5" style="140"/>
    <col min="9746" max="9746" width="9.1640625" style="140" customWidth="1"/>
    <col min="9747" max="9747" width="17.1640625" style="140" customWidth="1"/>
    <col min="9748" max="9984" width="11.5" style="140"/>
    <col min="9985" max="9985" width="7.33203125" style="140" customWidth="1"/>
    <col min="9986" max="9986" width="5.5" style="140" customWidth="1"/>
    <col min="9987" max="9987" width="6.1640625" style="140" customWidth="1"/>
    <col min="9988" max="9989" width="12.6640625" style="140" customWidth="1"/>
    <col min="9990" max="9990" width="10.33203125" style="140" customWidth="1"/>
    <col min="9991" max="9994" width="12.6640625" style="140" customWidth="1"/>
    <col min="9995" max="9995" width="22.33203125" style="140" customWidth="1"/>
    <col min="9996" max="9996" width="11.5" style="140"/>
    <col min="9997" max="9997" width="11.83203125" style="140" customWidth="1"/>
    <col min="9998" max="9998" width="12.1640625" style="140" customWidth="1"/>
    <col min="9999" max="9999" width="11.83203125" style="140" customWidth="1"/>
    <col min="10000" max="10000" width="17.83203125" style="140" bestFit="1" customWidth="1"/>
    <col min="10001" max="10001" width="11.5" style="140"/>
    <col min="10002" max="10002" width="9.1640625" style="140" customWidth="1"/>
    <col min="10003" max="10003" width="17.1640625" style="140" customWidth="1"/>
    <col min="10004" max="10240" width="11.5" style="140"/>
    <col min="10241" max="10241" width="7.33203125" style="140" customWidth="1"/>
    <col min="10242" max="10242" width="5.5" style="140" customWidth="1"/>
    <col min="10243" max="10243" width="6.1640625" style="140" customWidth="1"/>
    <col min="10244" max="10245" width="12.6640625" style="140" customWidth="1"/>
    <col min="10246" max="10246" width="10.33203125" style="140" customWidth="1"/>
    <col min="10247" max="10250" width="12.6640625" style="140" customWidth="1"/>
    <col min="10251" max="10251" width="22.33203125" style="140" customWidth="1"/>
    <col min="10252" max="10252" width="11.5" style="140"/>
    <col min="10253" max="10253" width="11.83203125" style="140" customWidth="1"/>
    <col min="10254" max="10254" width="12.1640625" style="140" customWidth="1"/>
    <col min="10255" max="10255" width="11.83203125" style="140" customWidth="1"/>
    <col min="10256" max="10256" width="17.83203125" style="140" bestFit="1" customWidth="1"/>
    <col min="10257" max="10257" width="11.5" style="140"/>
    <col min="10258" max="10258" width="9.1640625" style="140" customWidth="1"/>
    <col min="10259" max="10259" width="17.1640625" style="140" customWidth="1"/>
    <col min="10260" max="10496" width="11.5" style="140"/>
    <col min="10497" max="10497" width="7.33203125" style="140" customWidth="1"/>
    <col min="10498" max="10498" width="5.5" style="140" customWidth="1"/>
    <col min="10499" max="10499" width="6.1640625" style="140" customWidth="1"/>
    <col min="10500" max="10501" width="12.6640625" style="140" customWidth="1"/>
    <col min="10502" max="10502" width="10.33203125" style="140" customWidth="1"/>
    <col min="10503" max="10506" width="12.6640625" style="140" customWidth="1"/>
    <col min="10507" max="10507" width="22.33203125" style="140" customWidth="1"/>
    <col min="10508" max="10508" width="11.5" style="140"/>
    <col min="10509" max="10509" width="11.83203125" style="140" customWidth="1"/>
    <col min="10510" max="10510" width="12.1640625" style="140" customWidth="1"/>
    <col min="10511" max="10511" width="11.83203125" style="140" customWidth="1"/>
    <col min="10512" max="10512" width="17.83203125" style="140" bestFit="1" customWidth="1"/>
    <col min="10513" max="10513" width="11.5" style="140"/>
    <col min="10514" max="10514" width="9.1640625" style="140" customWidth="1"/>
    <col min="10515" max="10515" width="17.1640625" style="140" customWidth="1"/>
    <col min="10516" max="10752" width="11.5" style="140"/>
    <col min="10753" max="10753" width="7.33203125" style="140" customWidth="1"/>
    <col min="10754" max="10754" width="5.5" style="140" customWidth="1"/>
    <col min="10755" max="10755" width="6.1640625" style="140" customWidth="1"/>
    <col min="10756" max="10757" width="12.6640625" style="140" customWidth="1"/>
    <col min="10758" max="10758" width="10.33203125" style="140" customWidth="1"/>
    <col min="10759" max="10762" width="12.6640625" style="140" customWidth="1"/>
    <col min="10763" max="10763" width="22.33203125" style="140" customWidth="1"/>
    <col min="10764" max="10764" width="11.5" style="140"/>
    <col min="10765" max="10765" width="11.83203125" style="140" customWidth="1"/>
    <col min="10766" max="10766" width="12.1640625" style="140" customWidth="1"/>
    <col min="10767" max="10767" width="11.83203125" style="140" customWidth="1"/>
    <col min="10768" max="10768" width="17.83203125" style="140" bestFit="1" customWidth="1"/>
    <col min="10769" max="10769" width="11.5" style="140"/>
    <col min="10770" max="10770" width="9.1640625" style="140" customWidth="1"/>
    <col min="10771" max="10771" width="17.1640625" style="140" customWidth="1"/>
    <col min="10772" max="11008" width="11.5" style="140"/>
    <col min="11009" max="11009" width="7.33203125" style="140" customWidth="1"/>
    <col min="11010" max="11010" width="5.5" style="140" customWidth="1"/>
    <col min="11011" max="11011" width="6.1640625" style="140" customWidth="1"/>
    <col min="11012" max="11013" width="12.6640625" style="140" customWidth="1"/>
    <col min="11014" max="11014" width="10.33203125" style="140" customWidth="1"/>
    <col min="11015" max="11018" width="12.6640625" style="140" customWidth="1"/>
    <col min="11019" max="11019" width="22.33203125" style="140" customWidth="1"/>
    <col min="11020" max="11020" width="11.5" style="140"/>
    <col min="11021" max="11021" width="11.83203125" style="140" customWidth="1"/>
    <col min="11022" max="11022" width="12.1640625" style="140" customWidth="1"/>
    <col min="11023" max="11023" width="11.83203125" style="140" customWidth="1"/>
    <col min="11024" max="11024" width="17.83203125" style="140" bestFit="1" customWidth="1"/>
    <col min="11025" max="11025" width="11.5" style="140"/>
    <col min="11026" max="11026" width="9.1640625" style="140" customWidth="1"/>
    <col min="11027" max="11027" width="17.1640625" style="140" customWidth="1"/>
    <col min="11028" max="11264" width="11.5" style="140"/>
    <col min="11265" max="11265" width="7.33203125" style="140" customWidth="1"/>
    <col min="11266" max="11266" width="5.5" style="140" customWidth="1"/>
    <col min="11267" max="11267" width="6.1640625" style="140" customWidth="1"/>
    <col min="11268" max="11269" width="12.6640625" style="140" customWidth="1"/>
    <col min="11270" max="11270" width="10.33203125" style="140" customWidth="1"/>
    <col min="11271" max="11274" width="12.6640625" style="140" customWidth="1"/>
    <col min="11275" max="11275" width="22.33203125" style="140" customWidth="1"/>
    <col min="11276" max="11276" width="11.5" style="140"/>
    <col min="11277" max="11277" width="11.83203125" style="140" customWidth="1"/>
    <col min="11278" max="11278" width="12.1640625" style="140" customWidth="1"/>
    <col min="11279" max="11279" width="11.83203125" style="140" customWidth="1"/>
    <col min="11280" max="11280" width="17.83203125" style="140" bestFit="1" customWidth="1"/>
    <col min="11281" max="11281" width="11.5" style="140"/>
    <col min="11282" max="11282" width="9.1640625" style="140" customWidth="1"/>
    <col min="11283" max="11283" width="17.1640625" style="140" customWidth="1"/>
    <col min="11284" max="11520" width="11.5" style="140"/>
    <col min="11521" max="11521" width="7.33203125" style="140" customWidth="1"/>
    <col min="11522" max="11522" width="5.5" style="140" customWidth="1"/>
    <col min="11523" max="11523" width="6.1640625" style="140" customWidth="1"/>
    <col min="11524" max="11525" width="12.6640625" style="140" customWidth="1"/>
    <col min="11526" max="11526" width="10.33203125" style="140" customWidth="1"/>
    <col min="11527" max="11530" width="12.6640625" style="140" customWidth="1"/>
    <col min="11531" max="11531" width="22.33203125" style="140" customWidth="1"/>
    <col min="11532" max="11532" width="11.5" style="140"/>
    <col min="11533" max="11533" width="11.83203125" style="140" customWidth="1"/>
    <col min="11534" max="11534" width="12.1640625" style="140" customWidth="1"/>
    <col min="11535" max="11535" width="11.83203125" style="140" customWidth="1"/>
    <col min="11536" max="11536" width="17.83203125" style="140" bestFit="1" customWidth="1"/>
    <col min="11537" max="11537" width="11.5" style="140"/>
    <col min="11538" max="11538" width="9.1640625" style="140" customWidth="1"/>
    <col min="11539" max="11539" width="17.1640625" style="140" customWidth="1"/>
    <col min="11540" max="11776" width="11.5" style="140"/>
    <col min="11777" max="11777" width="7.33203125" style="140" customWidth="1"/>
    <col min="11778" max="11778" width="5.5" style="140" customWidth="1"/>
    <col min="11779" max="11779" width="6.1640625" style="140" customWidth="1"/>
    <col min="11780" max="11781" width="12.6640625" style="140" customWidth="1"/>
    <col min="11782" max="11782" width="10.33203125" style="140" customWidth="1"/>
    <col min="11783" max="11786" width="12.6640625" style="140" customWidth="1"/>
    <col min="11787" max="11787" width="22.33203125" style="140" customWidth="1"/>
    <col min="11788" max="11788" width="11.5" style="140"/>
    <col min="11789" max="11789" width="11.83203125" style="140" customWidth="1"/>
    <col min="11790" max="11790" width="12.1640625" style="140" customWidth="1"/>
    <col min="11791" max="11791" width="11.83203125" style="140" customWidth="1"/>
    <col min="11792" max="11792" width="17.83203125" style="140" bestFit="1" customWidth="1"/>
    <col min="11793" max="11793" width="11.5" style="140"/>
    <col min="11794" max="11794" width="9.1640625" style="140" customWidth="1"/>
    <col min="11795" max="11795" width="17.1640625" style="140" customWidth="1"/>
    <col min="11796" max="12032" width="11.5" style="140"/>
    <col min="12033" max="12033" width="7.33203125" style="140" customWidth="1"/>
    <col min="12034" max="12034" width="5.5" style="140" customWidth="1"/>
    <col min="12035" max="12035" width="6.1640625" style="140" customWidth="1"/>
    <col min="12036" max="12037" width="12.6640625" style="140" customWidth="1"/>
    <col min="12038" max="12038" width="10.33203125" style="140" customWidth="1"/>
    <col min="12039" max="12042" width="12.6640625" style="140" customWidth="1"/>
    <col min="12043" max="12043" width="22.33203125" style="140" customWidth="1"/>
    <col min="12044" max="12044" width="11.5" style="140"/>
    <col min="12045" max="12045" width="11.83203125" style="140" customWidth="1"/>
    <col min="12046" max="12046" width="12.1640625" style="140" customWidth="1"/>
    <col min="12047" max="12047" width="11.83203125" style="140" customWidth="1"/>
    <col min="12048" max="12048" width="17.83203125" style="140" bestFit="1" customWidth="1"/>
    <col min="12049" max="12049" width="11.5" style="140"/>
    <col min="12050" max="12050" width="9.1640625" style="140" customWidth="1"/>
    <col min="12051" max="12051" width="17.1640625" style="140" customWidth="1"/>
    <col min="12052" max="12288" width="11.5" style="140"/>
    <col min="12289" max="12289" width="7.33203125" style="140" customWidth="1"/>
    <col min="12290" max="12290" width="5.5" style="140" customWidth="1"/>
    <col min="12291" max="12291" width="6.1640625" style="140" customWidth="1"/>
    <col min="12292" max="12293" width="12.6640625" style="140" customWidth="1"/>
    <col min="12294" max="12294" width="10.33203125" style="140" customWidth="1"/>
    <col min="12295" max="12298" width="12.6640625" style="140" customWidth="1"/>
    <col min="12299" max="12299" width="22.33203125" style="140" customWidth="1"/>
    <col min="12300" max="12300" width="11.5" style="140"/>
    <col min="12301" max="12301" width="11.83203125" style="140" customWidth="1"/>
    <col min="12302" max="12302" width="12.1640625" style="140" customWidth="1"/>
    <col min="12303" max="12303" width="11.83203125" style="140" customWidth="1"/>
    <col min="12304" max="12304" width="17.83203125" style="140" bestFit="1" customWidth="1"/>
    <col min="12305" max="12305" width="11.5" style="140"/>
    <col min="12306" max="12306" width="9.1640625" style="140" customWidth="1"/>
    <col min="12307" max="12307" width="17.1640625" style="140" customWidth="1"/>
    <col min="12308" max="12544" width="11.5" style="140"/>
    <col min="12545" max="12545" width="7.33203125" style="140" customWidth="1"/>
    <col min="12546" max="12546" width="5.5" style="140" customWidth="1"/>
    <col min="12547" max="12547" width="6.1640625" style="140" customWidth="1"/>
    <col min="12548" max="12549" width="12.6640625" style="140" customWidth="1"/>
    <col min="12550" max="12550" width="10.33203125" style="140" customWidth="1"/>
    <col min="12551" max="12554" width="12.6640625" style="140" customWidth="1"/>
    <col min="12555" max="12555" width="22.33203125" style="140" customWidth="1"/>
    <col min="12556" max="12556" width="11.5" style="140"/>
    <col min="12557" max="12557" width="11.83203125" style="140" customWidth="1"/>
    <col min="12558" max="12558" width="12.1640625" style="140" customWidth="1"/>
    <col min="12559" max="12559" width="11.83203125" style="140" customWidth="1"/>
    <col min="12560" max="12560" width="17.83203125" style="140" bestFit="1" customWidth="1"/>
    <col min="12561" max="12561" width="11.5" style="140"/>
    <col min="12562" max="12562" width="9.1640625" style="140" customWidth="1"/>
    <col min="12563" max="12563" width="17.1640625" style="140" customWidth="1"/>
    <col min="12564" max="12800" width="11.5" style="140"/>
    <col min="12801" max="12801" width="7.33203125" style="140" customWidth="1"/>
    <col min="12802" max="12802" width="5.5" style="140" customWidth="1"/>
    <col min="12803" max="12803" width="6.1640625" style="140" customWidth="1"/>
    <col min="12804" max="12805" width="12.6640625" style="140" customWidth="1"/>
    <col min="12806" max="12806" width="10.33203125" style="140" customWidth="1"/>
    <col min="12807" max="12810" width="12.6640625" style="140" customWidth="1"/>
    <col min="12811" max="12811" width="22.33203125" style="140" customWidth="1"/>
    <col min="12812" max="12812" width="11.5" style="140"/>
    <col min="12813" max="12813" width="11.83203125" style="140" customWidth="1"/>
    <col min="12814" max="12814" width="12.1640625" style="140" customWidth="1"/>
    <col min="12815" max="12815" width="11.83203125" style="140" customWidth="1"/>
    <col min="12816" max="12816" width="17.83203125" style="140" bestFit="1" customWidth="1"/>
    <col min="12817" max="12817" width="11.5" style="140"/>
    <col min="12818" max="12818" width="9.1640625" style="140" customWidth="1"/>
    <col min="12819" max="12819" width="17.1640625" style="140" customWidth="1"/>
    <col min="12820" max="13056" width="11.5" style="140"/>
    <col min="13057" max="13057" width="7.33203125" style="140" customWidth="1"/>
    <col min="13058" max="13058" width="5.5" style="140" customWidth="1"/>
    <col min="13059" max="13059" width="6.1640625" style="140" customWidth="1"/>
    <col min="13060" max="13061" width="12.6640625" style="140" customWidth="1"/>
    <col min="13062" max="13062" width="10.33203125" style="140" customWidth="1"/>
    <col min="13063" max="13066" width="12.6640625" style="140" customWidth="1"/>
    <col min="13067" max="13067" width="22.33203125" style="140" customWidth="1"/>
    <col min="13068" max="13068" width="11.5" style="140"/>
    <col min="13069" max="13069" width="11.83203125" style="140" customWidth="1"/>
    <col min="13070" max="13070" width="12.1640625" style="140" customWidth="1"/>
    <col min="13071" max="13071" width="11.83203125" style="140" customWidth="1"/>
    <col min="13072" max="13072" width="17.83203125" style="140" bestFit="1" customWidth="1"/>
    <col min="13073" max="13073" width="11.5" style="140"/>
    <col min="13074" max="13074" width="9.1640625" style="140" customWidth="1"/>
    <col min="13075" max="13075" width="17.1640625" style="140" customWidth="1"/>
    <col min="13076" max="13312" width="11.5" style="140"/>
    <col min="13313" max="13313" width="7.33203125" style="140" customWidth="1"/>
    <col min="13314" max="13314" width="5.5" style="140" customWidth="1"/>
    <col min="13315" max="13315" width="6.1640625" style="140" customWidth="1"/>
    <col min="13316" max="13317" width="12.6640625" style="140" customWidth="1"/>
    <col min="13318" max="13318" width="10.33203125" style="140" customWidth="1"/>
    <col min="13319" max="13322" width="12.6640625" style="140" customWidth="1"/>
    <col min="13323" max="13323" width="22.33203125" style="140" customWidth="1"/>
    <col min="13324" max="13324" width="11.5" style="140"/>
    <col min="13325" max="13325" width="11.83203125" style="140" customWidth="1"/>
    <col min="13326" max="13326" width="12.1640625" style="140" customWidth="1"/>
    <col min="13327" max="13327" width="11.83203125" style="140" customWidth="1"/>
    <col min="13328" max="13328" width="17.83203125" style="140" bestFit="1" customWidth="1"/>
    <col min="13329" max="13329" width="11.5" style="140"/>
    <col min="13330" max="13330" width="9.1640625" style="140" customWidth="1"/>
    <col min="13331" max="13331" width="17.1640625" style="140" customWidth="1"/>
    <col min="13332" max="13568" width="11.5" style="140"/>
    <col min="13569" max="13569" width="7.33203125" style="140" customWidth="1"/>
    <col min="13570" max="13570" width="5.5" style="140" customWidth="1"/>
    <col min="13571" max="13571" width="6.1640625" style="140" customWidth="1"/>
    <col min="13572" max="13573" width="12.6640625" style="140" customWidth="1"/>
    <col min="13574" max="13574" width="10.33203125" style="140" customWidth="1"/>
    <col min="13575" max="13578" width="12.6640625" style="140" customWidth="1"/>
    <col min="13579" max="13579" width="22.33203125" style="140" customWidth="1"/>
    <col min="13580" max="13580" width="11.5" style="140"/>
    <col min="13581" max="13581" width="11.83203125" style="140" customWidth="1"/>
    <col min="13582" max="13582" width="12.1640625" style="140" customWidth="1"/>
    <col min="13583" max="13583" width="11.83203125" style="140" customWidth="1"/>
    <col min="13584" max="13584" width="17.83203125" style="140" bestFit="1" customWidth="1"/>
    <col min="13585" max="13585" width="11.5" style="140"/>
    <col min="13586" max="13586" width="9.1640625" style="140" customWidth="1"/>
    <col min="13587" max="13587" width="17.1640625" style="140" customWidth="1"/>
    <col min="13588" max="13824" width="11.5" style="140"/>
    <col min="13825" max="13825" width="7.33203125" style="140" customWidth="1"/>
    <col min="13826" max="13826" width="5.5" style="140" customWidth="1"/>
    <col min="13827" max="13827" width="6.1640625" style="140" customWidth="1"/>
    <col min="13828" max="13829" width="12.6640625" style="140" customWidth="1"/>
    <col min="13830" max="13830" width="10.33203125" style="140" customWidth="1"/>
    <col min="13831" max="13834" width="12.6640625" style="140" customWidth="1"/>
    <col min="13835" max="13835" width="22.33203125" style="140" customWidth="1"/>
    <col min="13836" max="13836" width="11.5" style="140"/>
    <col min="13837" max="13837" width="11.83203125" style="140" customWidth="1"/>
    <col min="13838" max="13838" width="12.1640625" style="140" customWidth="1"/>
    <col min="13839" max="13839" width="11.83203125" style="140" customWidth="1"/>
    <col min="13840" max="13840" width="17.83203125" style="140" bestFit="1" customWidth="1"/>
    <col min="13841" max="13841" width="11.5" style="140"/>
    <col min="13842" max="13842" width="9.1640625" style="140" customWidth="1"/>
    <col min="13843" max="13843" width="17.1640625" style="140" customWidth="1"/>
    <col min="13844" max="14080" width="11.5" style="140"/>
    <col min="14081" max="14081" width="7.33203125" style="140" customWidth="1"/>
    <col min="14082" max="14082" width="5.5" style="140" customWidth="1"/>
    <col min="14083" max="14083" width="6.1640625" style="140" customWidth="1"/>
    <col min="14084" max="14085" width="12.6640625" style="140" customWidth="1"/>
    <col min="14086" max="14086" width="10.33203125" style="140" customWidth="1"/>
    <col min="14087" max="14090" width="12.6640625" style="140" customWidth="1"/>
    <col min="14091" max="14091" width="22.33203125" style="140" customWidth="1"/>
    <col min="14092" max="14092" width="11.5" style="140"/>
    <col min="14093" max="14093" width="11.83203125" style="140" customWidth="1"/>
    <col min="14094" max="14094" width="12.1640625" style="140" customWidth="1"/>
    <col min="14095" max="14095" width="11.83203125" style="140" customWidth="1"/>
    <col min="14096" max="14096" width="17.83203125" style="140" bestFit="1" customWidth="1"/>
    <col min="14097" max="14097" width="11.5" style="140"/>
    <col min="14098" max="14098" width="9.1640625" style="140" customWidth="1"/>
    <col min="14099" max="14099" width="17.1640625" style="140" customWidth="1"/>
    <col min="14100" max="14336" width="11.5" style="140"/>
    <col min="14337" max="14337" width="7.33203125" style="140" customWidth="1"/>
    <col min="14338" max="14338" width="5.5" style="140" customWidth="1"/>
    <col min="14339" max="14339" width="6.1640625" style="140" customWidth="1"/>
    <col min="14340" max="14341" width="12.6640625" style="140" customWidth="1"/>
    <col min="14342" max="14342" width="10.33203125" style="140" customWidth="1"/>
    <col min="14343" max="14346" width="12.6640625" style="140" customWidth="1"/>
    <col min="14347" max="14347" width="22.33203125" style="140" customWidth="1"/>
    <col min="14348" max="14348" width="11.5" style="140"/>
    <col min="14349" max="14349" width="11.83203125" style="140" customWidth="1"/>
    <col min="14350" max="14350" width="12.1640625" style="140" customWidth="1"/>
    <col min="14351" max="14351" width="11.83203125" style="140" customWidth="1"/>
    <col min="14352" max="14352" width="17.83203125" style="140" bestFit="1" customWidth="1"/>
    <col min="14353" max="14353" width="11.5" style="140"/>
    <col min="14354" max="14354" width="9.1640625" style="140" customWidth="1"/>
    <col min="14355" max="14355" width="17.1640625" style="140" customWidth="1"/>
    <col min="14356" max="14592" width="11.5" style="140"/>
    <col min="14593" max="14593" width="7.33203125" style="140" customWidth="1"/>
    <col min="14594" max="14594" width="5.5" style="140" customWidth="1"/>
    <col min="14595" max="14595" width="6.1640625" style="140" customWidth="1"/>
    <col min="14596" max="14597" width="12.6640625" style="140" customWidth="1"/>
    <col min="14598" max="14598" width="10.33203125" style="140" customWidth="1"/>
    <col min="14599" max="14602" width="12.6640625" style="140" customWidth="1"/>
    <col min="14603" max="14603" width="22.33203125" style="140" customWidth="1"/>
    <col min="14604" max="14604" width="11.5" style="140"/>
    <col min="14605" max="14605" width="11.83203125" style="140" customWidth="1"/>
    <col min="14606" max="14606" width="12.1640625" style="140" customWidth="1"/>
    <col min="14607" max="14607" width="11.83203125" style="140" customWidth="1"/>
    <col min="14608" max="14608" width="17.83203125" style="140" bestFit="1" customWidth="1"/>
    <col min="14609" max="14609" width="11.5" style="140"/>
    <col min="14610" max="14610" width="9.1640625" style="140" customWidth="1"/>
    <col min="14611" max="14611" width="17.1640625" style="140" customWidth="1"/>
    <col min="14612" max="14848" width="11.5" style="140"/>
    <col min="14849" max="14849" width="7.33203125" style="140" customWidth="1"/>
    <col min="14850" max="14850" width="5.5" style="140" customWidth="1"/>
    <col min="14851" max="14851" width="6.1640625" style="140" customWidth="1"/>
    <col min="14852" max="14853" width="12.6640625" style="140" customWidth="1"/>
    <col min="14854" max="14854" width="10.33203125" style="140" customWidth="1"/>
    <col min="14855" max="14858" width="12.6640625" style="140" customWidth="1"/>
    <col min="14859" max="14859" width="22.33203125" style="140" customWidth="1"/>
    <col min="14860" max="14860" width="11.5" style="140"/>
    <col min="14861" max="14861" width="11.83203125" style="140" customWidth="1"/>
    <col min="14862" max="14862" width="12.1640625" style="140" customWidth="1"/>
    <col min="14863" max="14863" width="11.83203125" style="140" customWidth="1"/>
    <col min="14864" max="14864" width="17.83203125" style="140" bestFit="1" customWidth="1"/>
    <col min="14865" max="14865" width="11.5" style="140"/>
    <col min="14866" max="14866" width="9.1640625" style="140" customWidth="1"/>
    <col min="14867" max="14867" width="17.1640625" style="140" customWidth="1"/>
    <col min="14868" max="15104" width="11.5" style="140"/>
    <col min="15105" max="15105" width="7.33203125" style="140" customWidth="1"/>
    <col min="15106" max="15106" width="5.5" style="140" customWidth="1"/>
    <col min="15107" max="15107" width="6.1640625" style="140" customWidth="1"/>
    <col min="15108" max="15109" width="12.6640625" style="140" customWidth="1"/>
    <col min="15110" max="15110" width="10.33203125" style="140" customWidth="1"/>
    <col min="15111" max="15114" width="12.6640625" style="140" customWidth="1"/>
    <col min="15115" max="15115" width="22.33203125" style="140" customWidth="1"/>
    <col min="15116" max="15116" width="11.5" style="140"/>
    <col min="15117" max="15117" width="11.83203125" style="140" customWidth="1"/>
    <col min="15118" max="15118" width="12.1640625" style="140" customWidth="1"/>
    <col min="15119" max="15119" width="11.83203125" style="140" customWidth="1"/>
    <col min="15120" max="15120" width="17.83203125" style="140" bestFit="1" customWidth="1"/>
    <col min="15121" max="15121" width="11.5" style="140"/>
    <col min="15122" max="15122" width="9.1640625" style="140" customWidth="1"/>
    <col min="15123" max="15123" width="17.1640625" style="140" customWidth="1"/>
    <col min="15124" max="15360" width="11.5" style="140"/>
    <col min="15361" max="15361" width="7.33203125" style="140" customWidth="1"/>
    <col min="15362" max="15362" width="5.5" style="140" customWidth="1"/>
    <col min="15363" max="15363" width="6.1640625" style="140" customWidth="1"/>
    <col min="15364" max="15365" width="12.6640625" style="140" customWidth="1"/>
    <col min="15366" max="15366" width="10.33203125" style="140" customWidth="1"/>
    <col min="15367" max="15370" width="12.6640625" style="140" customWidth="1"/>
    <col min="15371" max="15371" width="22.33203125" style="140" customWidth="1"/>
    <col min="15372" max="15372" width="11.5" style="140"/>
    <col min="15373" max="15373" width="11.83203125" style="140" customWidth="1"/>
    <col min="15374" max="15374" width="12.1640625" style="140" customWidth="1"/>
    <col min="15375" max="15375" width="11.83203125" style="140" customWidth="1"/>
    <col min="15376" max="15376" width="17.83203125" style="140" bestFit="1" customWidth="1"/>
    <col min="15377" max="15377" width="11.5" style="140"/>
    <col min="15378" max="15378" width="9.1640625" style="140" customWidth="1"/>
    <col min="15379" max="15379" width="17.1640625" style="140" customWidth="1"/>
    <col min="15380" max="15616" width="11.5" style="140"/>
    <col min="15617" max="15617" width="7.33203125" style="140" customWidth="1"/>
    <col min="15618" max="15618" width="5.5" style="140" customWidth="1"/>
    <col min="15619" max="15619" width="6.1640625" style="140" customWidth="1"/>
    <col min="15620" max="15621" width="12.6640625" style="140" customWidth="1"/>
    <col min="15622" max="15622" width="10.33203125" style="140" customWidth="1"/>
    <col min="15623" max="15626" width="12.6640625" style="140" customWidth="1"/>
    <col min="15627" max="15627" width="22.33203125" style="140" customWidth="1"/>
    <col min="15628" max="15628" width="11.5" style="140"/>
    <col min="15629" max="15629" width="11.83203125" style="140" customWidth="1"/>
    <col min="15630" max="15630" width="12.1640625" style="140" customWidth="1"/>
    <col min="15631" max="15631" width="11.83203125" style="140" customWidth="1"/>
    <col min="15632" max="15632" width="17.83203125" style="140" bestFit="1" customWidth="1"/>
    <col min="15633" max="15633" width="11.5" style="140"/>
    <col min="15634" max="15634" width="9.1640625" style="140" customWidth="1"/>
    <col min="15635" max="15635" width="17.1640625" style="140" customWidth="1"/>
    <col min="15636" max="15872" width="11.5" style="140"/>
    <col min="15873" max="15873" width="7.33203125" style="140" customWidth="1"/>
    <col min="15874" max="15874" width="5.5" style="140" customWidth="1"/>
    <col min="15875" max="15875" width="6.1640625" style="140" customWidth="1"/>
    <col min="15876" max="15877" width="12.6640625" style="140" customWidth="1"/>
    <col min="15878" max="15878" width="10.33203125" style="140" customWidth="1"/>
    <col min="15879" max="15882" width="12.6640625" style="140" customWidth="1"/>
    <col min="15883" max="15883" width="22.33203125" style="140" customWidth="1"/>
    <col min="15884" max="15884" width="11.5" style="140"/>
    <col min="15885" max="15885" width="11.83203125" style="140" customWidth="1"/>
    <col min="15886" max="15886" width="12.1640625" style="140" customWidth="1"/>
    <col min="15887" max="15887" width="11.83203125" style="140" customWidth="1"/>
    <col min="15888" max="15888" width="17.83203125" style="140" bestFit="1" customWidth="1"/>
    <col min="15889" max="15889" width="11.5" style="140"/>
    <col min="15890" max="15890" width="9.1640625" style="140" customWidth="1"/>
    <col min="15891" max="15891" width="17.1640625" style="140" customWidth="1"/>
    <col min="15892" max="16128" width="11.5" style="140"/>
    <col min="16129" max="16129" width="7.33203125" style="140" customWidth="1"/>
    <col min="16130" max="16130" width="5.5" style="140" customWidth="1"/>
    <col min="16131" max="16131" width="6.1640625" style="140" customWidth="1"/>
    <col min="16132" max="16133" width="12.6640625" style="140" customWidth="1"/>
    <col min="16134" max="16134" width="10.33203125" style="140" customWidth="1"/>
    <col min="16135" max="16138" width="12.6640625" style="140" customWidth="1"/>
    <col min="16139" max="16139" width="22.33203125" style="140" customWidth="1"/>
    <col min="16140" max="16140" width="11.5" style="140"/>
    <col min="16141" max="16141" width="11.83203125" style="140" customWidth="1"/>
    <col min="16142" max="16142" width="12.1640625" style="140" customWidth="1"/>
    <col min="16143" max="16143" width="11.83203125" style="140" customWidth="1"/>
    <col min="16144" max="16144" width="17.83203125" style="140" bestFit="1" customWidth="1"/>
    <col min="16145" max="16145" width="11.5" style="140"/>
    <col min="16146" max="16146" width="9.1640625" style="140" customWidth="1"/>
    <col min="16147" max="16147" width="17.1640625" style="140" customWidth="1"/>
    <col min="16148" max="16384" width="11.5" style="140"/>
  </cols>
  <sheetData>
    <row r="3" spans="1:19" ht="18" customHeight="1">
      <c r="B3" s="161" t="s">
        <v>208</v>
      </c>
      <c r="C3" s="161"/>
      <c r="D3" s="161"/>
      <c r="E3" s="161"/>
      <c r="F3" s="161"/>
      <c r="G3" s="161"/>
      <c r="H3" s="161"/>
      <c r="I3" s="161"/>
      <c r="J3" s="161"/>
      <c r="K3" s="161"/>
      <c r="M3" s="141"/>
    </row>
    <row r="4" spans="1:19" ht="18" customHeight="1">
      <c r="M4" s="144"/>
      <c r="N4" s="142" t="s">
        <v>209</v>
      </c>
      <c r="O4" s="143" t="s">
        <v>210</v>
      </c>
      <c r="P4" s="143" t="s">
        <v>211</v>
      </c>
    </row>
    <row r="5" spans="1:19" ht="18" customHeight="1">
      <c r="E5" s="144"/>
      <c r="N5" s="142">
        <v>1985</v>
      </c>
      <c r="O5" s="143">
        <v>6719190</v>
      </c>
      <c r="P5" s="143">
        <v>17112166</v>
      </c>
    </row>
    <row r="6" spans="1:19" ht="18" customHeight="1">
      <c r="N6" s="142">
        <v>1986</v>
      </c>
      <c r="O6" s="143">
        <v>6546021</v>
      </c>
      <c r="P6" s="143">
        <v>18448273</v>
      </c>
    </row>
    <row r="7" spans="1:19" ht="18" customHeight="1">
      <c r="E7" s="145"/>
      <c r="N7" s="142">
        <v>1987</v>
      </c>
      <c r="O7" s="143">
        <v>7261787</v>
      </c>
      <c r="P7" s="143">
        <v>21096745</v>
      </c>
    </row>
    <row r="8" spans="1:19" ht="18" customHeight="1">
      <c r="N8" s="142">
        <v>1988</v>
      </c>
      <c r="O8" s="143">
        <v>8310833</v>
      </c>
      <c r="P8" s="143">
        <v>25131798</v>
      </c>
    </row>
    <row r="9" spans="1:19" ht="18" customHeight="1">
      <c r="N9" s="142">
        <v>1989</v>
      </c>
      <c r="O9" s="143">
        <v>9190566</v>
      </c>
      <c r="P9" s="143">
        <v>29405775</v>
      </c>
    </row>
    <row r="10" spans="1:19" ht="18" customHeight="1">
      <c r="N10" s="142">
        <v>1990</v>
      </c>
      <c r="O10" s="143">
        <v>8343388</v>
      </c>
      <c r="P10" s="143">
        <v>31065146</v>
      </c>
    </row>
    <row r="11" spans="1:19" ht="18" customHeight="1">
      <c r="A11" s="145"/>
      <c r="N11" s="142">
        <v>1991</v>
      </c>
      <c r="O11" s="143">
        <v>7924300</v>
      </c>
      <c r="P11" s="143">
        <v>31799769</v>
      </c>
    </row>
    <row r="12" spans="1:19" ht="18" customHeight="1">
      <c r="N12" s="142">
        <v>1992</v>
      </c>
      <c r="O12" s="143">
        <v>8434541</v>
      </c>
      <c r="P12" s="143">
        <v>34595616</v>
      </c>
      <c r="Q12" s="146"/>
      <c r="R12" s="146"/>
      <c r="S12" s="144"/>
    </row>
    <row r="13" spans="1:19" ht="18" customHeight="1">
      <c r="A13" s="145"/>
      <c r="N13" s="142">
        <v>1993</v>
      </c>
      <c r="O13" s="143">
        <v>7590303</v>
      </c>
      <c r="P13" s="143">
        <f>13513512+21770941</f>
        <v>35284453</v>
      </c>
    </row>
    <row r="14" spans="1:19" ht="18" customHeight="1">
      <c r="A14" s="145"/>
      <c r="N14" s="142">
        <v>1994</v>
      </c>
      <c r="O14" s="143">
        <v>7512412</v>
      </c>
      <c r="P14" s="143">
        <f>26736714+12691984</f>
        <v>39428698</v>
      </c>
    </row>
    <row r="15" spans="1:19" ht="18" customHeight="1">
      <c r="A15" s="145"/>
      <c r="N15" s="142">
        <v>1995</v>
      </c>
      <c r="O15" s="143">
        <v>7839567</v>
      </c>
      <c r="P15" s="143">
        <v>41568902</v>
      </c>
    </row>
    <row r="16" spans="1:19" ht="18" customHeight="1">
      <c r="A16" s="145"/>
      <c r="N16" s="142">
        <v>1996</v>
      </c>
      <c r="O16" s="143">
        <v>8345768</v>
      </c>
      <c r="P16" s="143">
        <v>47687055</v>
      </c>
    </row>
    <row r="17" spans="1:16" ht="18" customHeight="1">
      <c r="A17" s="145"/>
      <c r="N17" s="142">
        <v>1997</v>
      </c>
      <c r="O17" s="143">
        <v>8078393</v>
      </c>
      <c r="P17" s="143">
        <f>30144122+18547329</f>
        <v>48691451</v>
      </c>
    </row>
    <row r="18" spans="1:16" ht="18" customHeight="1">
      <c r="A18" s="145"/>
      <c r="N18" s="142">
        <v>1998</v>
      </c>
      <c r="O18" s="143">
        <v>8518547</v>
      </c>
      <c r="P18" s="143">
        <v>47459835</v>
      </c>
    </row>
    <row r="19" spans="1:16" ht="18" customHeight="1">
      <c r="A19" s="145"/>
      <c r="N19" s="142">
        <v>1999</v>
      </c>
      <c r="O19" s="143">
        <v>9422327</v>
      </c>
      <c r="P19" s="143">
        <v>50743172</v>
      </c>
    </row>
    <row r="20" spans="1:16" ht="18" customHeight="1">
      <c r="A20" s="145"/>
      <c r="N20" s="142">
        <v>2000</v>
      </c>
      <c r="O20" s="143">
        <v>9498956</v>
      </c>
      <c r="P20" s="143">
        <f>34073921+19888155</f>
        <v>53962076</v>
      </c>
    </row>
    <row r="21" spans="1:16" ht="18" customHeight="1">
      <c r="A21" s="145"/>
      <c r="N21" s="142">
        <v>2001</v>
      </c>
      <c r="O21" s="143">
        <v>11103863</v>
      </c>
      <c r="P21" s="143">
        <f>37112980+15257337</f>
        <v>52370317</v>
      </c>
    </row>
    <row r="22" spans="1:16" ht="18" customHeight="1">
      <c r="A22" s="145"/>
      <c r="N22" s="142">
        <v>2002</v>
      </c>
      <c r="O22" s="143">
        <v>11527779</v>
      </c>
      <c r="P22" s="143">
        <f>36109221+17646355</f>
        <v>53755576</v>
      </c>
    </row>
    <row r="23" spans="1:16" ht="18" customHeight="1">
      <c r="A23" s="145"/>
      <c r="N23" s="142">
        <v>2003</v>
      </c>
      <c r="O23" s="143">
        <v>12172068</v>
      </c>
      <c r="P23" s="143">
        <v>57520651</v>
      </c>
    </row>
    <row r="24" spans="1:16" ht="18" customHeight="1">
      <c r="N24" s="142">
        <v>2004</v>
      </c>
      <c r="O24" s="143">
        <v>11818565</v>
      </c>
      <c r="P24" s="143">
        <v>64390470</v>
      </c>
    </row>
    <row r="25" spans="1:16" ht="18" customHeight="1">
      <c r="N25" s="142">
        <v>2005</v>
      </c>
      <c r="O25" s="143">
        <v>11886274</v>
      </c>
      <c r="P25" s="143">
        <v>70676197</v>
      </c>
    </row>
    <row r="26" spans="1:16" ht="18" customHeight="1">
      <c r="N26" s="142">
        <v>2006</v>
      </c>
      <c r="O26" s="143">
        <v>12182785</v>
      </c>
      <c r="P26" s="143">
        <v>75039875</v>
      </c>
    </row>
    <row r="27" spans="1:16" ht="18" customHeight="1">
      <c r="N27" s="142">
        <v>2007</v>
      </c>
      <c r="O27" s="143">
        <v>12378123</v>
      </c>
      <c r="P27" s="143">
        <v>82396978</v>
      </c>
    </row>
    <row r="28" spans="1:16" ht="18" customHeight="1">
      <c r="N28" s="142">
        <v>2008</v>
      </c>
      <c r="O28" s="143">
        <v>12999350</v>
      </c>
      <c r="P28" s="143">
        <v>87291152</v>
      </c>
    </row>
    <row r="29" spans="1:16" ht="18" customHeight="1">
      <c r="N29" s="142">
        <v>2009</v>
      </c>
      <c r="O29" s="143">
        <v>11789929</v>
      </c>
      <c r="P29" s="143">
        <v>83103192</v>
      </c>
    </row>
    <row r="30" spans="1:16" ht="18" customHeight="1">
      <c r="N30" s="142">
        <v>2010</v>
      </c>
      <c r="O30" s="143">
        <v>11806559</v>
      </c>
      <c r="P30" s="143">
        <v>91380186</v>
      </c>
    </row>
    <row r="31" spans="1:16" ht="18" customHeight="1">
      <c r="N31" s="142">
        <v>2011</v>
      </c>
      <c r="O31" s="143">
        <v>12546086</v>
      </c>
      <c r="P31" s="143">
        <v>100765159</v>
      </c>
    </row>
    <row r="32" spans="1:16" ht="18" customHeight="1">
      <c r="N32" s="142">
        <v>2012</v>
      </c>
      <c r="O32" s="143">
        <v>12612197</v>
      </c>
      <c r="P32" s="143">
        <v>103462357</v>
      </c>
    </row>
    <row r="33" spans="14:16" ht="18" customHeight="1">
      <c r="N33" s="142">
        <v>2013</v>
      </c>
      <c r="O33" s="143">
        <v>13712937</v>
      </c>
      <c r="P33" s="143">
        <v>108377272</v>
      </c>
    </row>
    <row r="34" spans="14:16" ht="18" customHeight="1">
      <c r="N34" s="142">
        <v>2014</v>
      </c>
      <c r="O34" s="143">
        <v>14210007</v>
      </c>
      <c r="P34" s="143">
        <v>113183683</v>
      </c>
    </row>
    <row r="35" spans="14:16" ht="18" customHeight="1">
      <c r="N35" s="142">
        <v>2015</v>
      </c>
      <c r="O35" s="143">
        <v>14897895</v>
      </c>
      <c r="P35" s="143">
        <v>111325969</v>
      </c>
    </row>
    <row r="36" spans="14:16" ht="18" customHeight="1">
      <c r="N36" s="142">
        <v>2016</v>
      </c>
      <c r="O36" s="143">
        <v>13739586</v>
      </c>
      <c r="P36" s="143">
        <v>113761742</v>
      </c>
    </row>
    <row r="37" spans="14:16" ht="18" customHeight="1">
      <c r="N37" s="142">
        <v>2017</v>
      </c>
      <c r="O37" s="143">
        <v>14216086</v>
      </c>
      <c r="P37" s="143">
        <v>115571129</v>
      </c>
    </row>
    <row r="38" spans="14:16" ht="18" customHeight="1">
      <c r="N38" s="142">
        <v>2018</v>
      </c>
      <c r="O38" s="143">
        <v>13437055</v>
      </c>
      <c r="P38" s="143">
        <v>122808366</v>
      </c>
    </row>
    <row r="39" spans="14:16" ht="18" customHeight="1">
      <c r="N39" s="142">
        <v>2019</v>
      </c>
      <c r="O39" s="143">
        <v>11523822</v>
      </c>
      <c r="P39" s="143">
        <v>114532916</v>
      </c>
    </row>
    <row r="40" spans="14:16" ht="18" customHeight="1">
      <c r="N40" s="142">
        <v>2020</v>
      </c>
      <c r="O40" s="143">
        <v>10842108</v>
      </c>
      <c r="P40" s="143">
        <v>115802102</v>
      </c>
    </row>
    <row r="41" spans="14:16" ht="18" customHeight="1">
      <c r="N41" s="142">
        <v>2021</v>
      </c>
      <c r="O41" s="143">
        <v>11361329</v>
      </c>
      <c r="P41" s="143">
        <v>125423615</v>
      </c>
    </row>
    <row r="42" spans="14:16" ht="18" customHeight="1">
      <c r="N42" s="142">
        <v>2022</v>
      </c>
      <c r="O42" s="143">
        <v>12817370</v>
      </c>
      <c r="P42" s="143">
        <f>56219950+61349385</f>
        <v>117569335</v>
      </c>
    </row>
    <row r="43" spans="14:16" ht="18" customHeight="1">
      <c r="N43" s="142">
        <v>2023</v>
      </c>
      <c r="O43" s="143">
        <v>10661049.134999998</v>
      </c>
      <c r="P43" s="143">
        <v>108633005.90702499</v>
      </c>
    </row>
    <row r="44" spans="14:16" ht="18" customHeight="1">
      <c r="N44" s="142">
        <v>2024</v>
      </c>
      <c r="O44" s="143">
        <v>11078273.972380001</v>
      </c>
      <c r="P44" s="143">
        <v>112803390.85699001</v>
      </c>
    </row>
  </sheetData>
  <mergeCells count="1">
    <mergeCell ref="B3:K3"/>
  </mergeCells>
  <printOptions gridLinesSet="0"/>
  <pageMargins left="0.78740157480314965" right="0.39370078740157483" top="0.78740157480314965" bottom="0.78740157480314965" header="0" footer="0"/>
  <pageSetup orientation="landscape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M79"/>
  <sheetViews>
    <sheetView showGridLines="0" zoomScale="110" zoomScaleNormal="110" workbookViewId="0">
      <selection activeCell="I3" sqref="I3"/>
    </sheetView>
  </sheetViews>
  <sheetFormatPr baseColWidth="10" defaultRowHeight="16.5" customHeight="1"/>
  <cols>
    <col min="1" max="1" width="11.5" style="88"/>
    <col min="2" max="2" width="7.33203125" style="88" customWidth="1"/>
    <col min="3" max="8" width="12" style="88" customWidth="1"/>
    <col min="9" max="9" width="18.1640625" style="88" customWidth="1"/>
    <col min="10" max="10" width="27.6640625" style="148" customWidth="1"/>
    <col min="11" max="11" width="11.5" style="88"/>
    <col min="12" max="12" width="11.5" style="149"/>
    <col min="13" max="13" width="15.1640625" style="149" bestFit="1" customWidth="1"/>
    <col min="14" max="257" width="11.5" style="88"/>
    <col min="258" max="258" width="7.33203125" style="88" customWidth="1"/>
    <col min="259" max="264" width="12" style="88" customWidth="1"/>
    <col min="265" max="265" width="18.1640625" style="88" customWidth="1"/>
    <col min="266" max="266" width="27.6640625" style="88" customWidth="1"/>
    <col min="267" max="268" width="11.5" style="88"/>
    <col min="269" max="269" width="15.1640625" style="88" bestFit="1" customWidth="1"/>
    <col min="270" max="513" width="11.5" style="88"/>
    <col min="514" max="514" width="7.33203125" style="88" customWidth="1"/>
    <col min="515" max="520" width="12" style="88" customWidth="1"/>
    <col min="521" max="521" width="18.1640625" style="88" customWidth="1"/>
    <col min="522" max="522" width="27.6640625" style="88" customWidth="1"/>
    <col min="523" max="524" width="11.5" style="88"/>
    <col min="525" max="525" width="15.1640625" style="88" bestFit="1" customWidth="1"/>
    <col min="526" max="769" width="11.5" style="88"/>
    <col min="770" max="770" width="7.33203125" style="88" customWidth="1"/>
    <col min="771" max="776" width="12" style="88" customWidth="1"/>
    <col min="777" max="777" width="18.1640625" style="88" customWidth="1"/>
    <col min="778" max="778" width="27.6640625" style="88" customWidth="1"/>
    <col min="779" max="780" width="11.5" style="88"/>
    <col min="781" max="781" width="15.1640625" style="88" bestFit="1" customWidth="1"/>
    <col min="782" max="1025" width="11.5" style="88"/>
    <col min="1026" max="1026" width="7.33203125" style="88" customWidth="1"/>
    <col min="1027" max="1032" width="12" style="88" customWidth="1"/>
    <col min="1033" max="1033" width="18.1640625" style="88" customWidth="1"/>
    <col min="1034" max="1034" width="27.6640625" style="88" customWidth="1"/>
    <col min="1035" max="1036" width="11.5" style="88"/>
    <col min="1037" max="1037" width="15.1640625" style="88" bestFit="1" customWidth="1"/>
    <col min="1038" max="1281" width="11.5" style="88"/>
    <col min="1282" max="1282" width="7.33203125" style="88" customWidth="1"/>
    <col min="1283" max="1288" width="12" style="88" customWidth="1"/>
    <col min="1289" max="1289" width="18.1640625" style="88" customWidth="1"/>
    <col min="1290" max="1290" width="27.6640625" style="88" customWidth="1"/>
    <col min="1291" max="1292" width="11.5" style="88"/>
    <col min="1293" max="1293" width="15.1640625" style="88" bestFit="1" customWidth="1"/>
    <col min="1294" max="1537" width="11.5" style="88"/>
    <col min="1538" max="1538" width="7.33203125" style="88" customWidth="1"/>
    <col min="1539" max="1544" width="12" style="88" customWidth="1"/>
    <col min="1545" max="1545" width="18.1640625" style="88" customWidth="1"/>
    <col min="1546" max="1546" width="27.6640625" style="88" customWidth="1"/>
    <col min="1547" max="1548" width="11.5" style="88"/>
    <col min="1549" max="1549" width="15.1640625" style="88" bestFit="1" customWidth="1"/>
    <col min="1550" max="1793" width="11.5" style="88"/>
    <col min="1794" max="1794" width="7.33203125" style="88" customWidth="1"/>
    <col min="1795" max="1800" width="12" style="88" customWidth="1"/>
    <col min="1801" max="1801" width="18.1640625" style="88" customWidth="1"/>
    <col min="1802" max="1802" width="27.6640625" style="88" customWidth="1"/>
    <col min="1803" max="1804" width="11.5" style="88"/>
    <col min="1805" max="1805" width="15.1640625" style="88" bestFit="1" customWidth="1"/>
    <col min="1806" max="2049" width="11.5" style="88"/>
    <col min="2050" max="2050" width="7.33203125" style="88" customWidth="1"/>
    <col min="2051" max="2056" width="12" style="88" customWidth="1"/>
    <col min="2057" max="2057" width="18.1640625" style="88" customWidth="1"/>
    <col min="2058" max="2058" width="27.6640625" style="88" customWidth="1"/>
    <col min="2059" max="2060" width="11.5" style="88"/>
    <col min="2061" max="2061" width="15.1640625" style="88" bestFit="1" customWidth="1"/>
    <col min="2062" max="2305" width="11.5" style="88"/>
    <col min="2306" max="2306" width="7.33203125" style="88" customWidth="1"/>
    <col min="2307" max="2312" width="12" style="88" customWidth="1"/>
    <col min="2313" max="2313" width="18.1640625" style="88" customWidth="1"/>
    <col min="2314" max="2314" width="27.6640625" style="88" customWidth="1"/>
    <col min="2315" max="2316" width="11.5" style="88"/>
    <col min="2317" max="2317" width="15.1640625" style="88" bestFit="1" customWidth="1"/>
    <col min="2318" max="2561" width="11.5" style="88"/>
    <col min="2562" max="2562" width="7.33203125" style="88" customWidth="1"/>
    <col min="2563" max="2568" width="12" style="88" customWidth="1"/>
    <col min="2569" max="2569" width="18.1640625" style="88" customWidth="1"/>
    <col min="2570" max="2570" width="27.6640625" style="88" customWidth="1"/>
    <col min="2571" max="2572" width="11.5" style="88"/>
    <col min="2573" max="2573" width="15.1640625" style="88" bestFit="1" customWidth="1"/>
    <col min="2574" max="2817" width="11.5" style="88"/>
    <col min="2818" max="2818" width="7.33203125" style="88" customWidth="1"/>
    <col min="2819" max="2824" width="12" style="88" customWidth="1"/>
    <col min="2825" max="2825" width="18.1640625" style="88" customWidth="1"/>
    <col min="2826" max="2826" width="27.6640625" style="88" customWidth="1"/>
    <col min="2827" max="2828" width="11.5" style="88"/>
    <col min="2829" max="2829" width="15.1640625" style="88" bestFit="1" customWidth="1"/>
    <col min="2830" max="3073" width="11.5" style="88"/>
    <col min="3074" max="3074" width="7.33203125" style="88" customWidth="1"/>
    <col min="3075" max="3080" width="12" style="88" customWidth="1"/>
    <col min="3081" max="3081" width="18.1640625" style="88" customWidth="1"/>
    <col min="3082" max="3082" width="27.6640625" style="88" customWidth="1"/>
    <col min="3083" max="3084" width="11.5" style="88"/>
    <col min="3085" max="3085" width="15.1640625" style="88" bestFit="1" customWidth="1"/>
    <col min="3086" max="3329" width="11.5" style="88"/>
    <col min="3330" max="3330" width="7.33203125" style="88" customWidth="1"/>
    <col min="3331" max="3336" width="12" style="88" customWidth="1"/>
    <col min="3337" max="3337" width="18.1640625" style="88" customWidth="1"/>
    <col min="3338" max="3338" width="27.6640625" style="88" customWidth="1"/>
    <col min="3339" max="3340" width="11.5" style="88"/>
    <col min="3341" max="3341" width="15.1640625" style="88" bestFit="1" customWidth="1"/>
    <col min="3342" max="3585" width="11.5" style="88"/>
    <col min="3586" max="3586" width="7.33203125" style="88" customWidth="1"/>
    <col min="3587" max="3592" width="12" style="88" customWidth="1"/>
    <col min="3593" max="3593" width="18.1640625" style="88" customWidth="1"/>
    <col min="3594" max="3594" width="27.6640625" style="88" customWidth="1"/>
    <col min="3595" max="3596" width="11.5" style="88"/>
    <col min="3597" max="3597" width="15.1640625" style="88" bestFit="1" customWidth="1"/>
    <col min="3598" max="3841" width="11.5" style="88"/>
    <col min="3842" max="3842" width="7.33203125" style="88" customWidth="1"/>
    <col min="3843" max="3848" width="12" style="88" customWidth="1"/>
    <col min="3849" max="3849" width="18.1640625" style="88" customWidth="1"/>
    <col min="3850" max="3850" width="27.6640625" style="88" customWidth="1"/>
    <col min="3851" max="3852" width="11.5" style="88"/>
    <col min="3853" max="3853" width="15.1640625" style="88" bestFit="1" customWidth="1"/>
    <col min="3854" max="4097" width="11.5" style="88"/>
    <col min="4098" max="4098" width="7.33203125" style="88" customWidth="1"/>
    <col min="4099" max="4104" width="12" style="88" customWidth="1"/>
    <col min="4105" max="4105" width="18.1640625" style="88" customWidth="1"/>
    <col min="4106" max="4106" width="27.6640625" style="88" customWidth="1"/>
    <col min="4107" max="4108" width="11.5" style="88"/>
    <col min="4109" max="4109" width="15.1640625" style="88" bestFit="1" customWidth="1"/>
    <col min="4110" max="4353" width="11.5" style="88"/>
    <col min="4354" max="4354" width="7.33203125" style="88" customWidth="1"/>
    <col min="4355" max="4360" width="12" style="88" customWidth="1"/>
    <col min="4361" max="4361" width="18.1640625" style="88" customWidth="1"/>
    <col min="4362" max="4362" width="27.6640625" style="88" customWidth="1"/>
    <col min="4363" max="4364" width="11.5" style="88"/>
    <col min="4365" max="4365" width="15.1640625" style="88" bestFit="1" customWidth="1"/>
    <col min="4366" max="4609" width="11.5" style="88"/>
    <col min="4610" max="4610" width="7.33203125" style="88" customWidth="1"/>
    <col min="4611" max="4616" width="12" style="88" customWidth="1"/>
    <col min="4617" max="4617" width="18.1640625" style="88" customWidth="1"/>
    <col min="4618" max="4618" width="27.6640625" style="88" customWidth="1"/>
    <col min="4619" max="4620" width="11.5" style="88"/>
    <col min="4621" max="4621" width="15.1640625" style="88" bestFit="1" customWidth="1"/>
    <col min="4622" max="4865" width="11.5" style="88"/>
    <col min="4866" max="4866" width="7.33203125" style="88" customWidth="1"/>
    <col min="4867" max="4872" width="12" style="88" customWidth="1"/>
    <col min="4873" max="4873" width="18.1640625" style="88" customWidth="1"/>
    <col min="4874" max="4874" width="27.6640625" style="88" customWidth="1"/>
    <col min="4875" max="4876" width="11.5" style="88"/>
    <col min="4877" max="4877" width="15.1640625" style="88" bestFit="1" customWidth="1"/>
    <col min="4878" max="5121" width="11.5" style="88"/>
    <col min="5122" max="5122" width="7.33203125" style="88" customWidth="1"/>
    <col min="5123" max="5128" width="12" style="88" customWidth="1"/>
    <col min="5129" max="5129" width="18.1640625" style="88" customWidth="1"/>
    <col min="5130" max="5130" width="27.6640625" style="88" customWidth="1"/>
    <col min="5131" max="5132" width="11.5" style="88"/>
    <col min="5133" max="5133" width="15.1640625" style="88" bestFit="1" customWidth="1"/>
    <col min="5134" max="5377" width="11.5" style="88"/>
    <col min="5378" max="5378" width="7.33203125" style="88" customWidth="1"/>
    <col min="5379" max="5384" width="12" style="88" customWidth="1"/>
    <col min="5385" max="5385" width="18.1640625" style="88" customWidth="1"/>
    <col min="5386" max="5386" width="27.6640625" style="88" customWidth="1"/>
    <col min="5387" max="5388" width="11.5" style="88"/>
    <col min="5389" max="5389" width="15.1640625" style="88" bestFit="1" customWidth="1"/>
    <col min="5390" max="5633" width="11.5" style="88"/>
    <col min="5634" max="5634" width="7.33203125" style="88" customWidth="1"/>
    <col min="5635" max="5640" width="12" style="88" customWidth="1"/>
    <col min="5641" max="5641" width="18.1640625" style="88" customWidth="1"/>
    <col min="5642" max="5642" width="27.6640625" style="88" customWidth="1"/>
    <col min="5643" max="5644" width="11.5" style="88"/>
    <col min="5645" max="5645" width="15.1640625" style="88" bestFit="1" customWidth="1"/>
    <col min="5646" max="5889" width="11.5" style="88"/>
    <col min="5890" max="5890" width="7.33203125" style="88" customWidth="1"/>
    <col min="5891" max="5896" width="12" style="88" customWidth="1"/>
    <col min="5897" max="5897" width="18.1640625" style="88" customWidth="1"/>
    <col min="5898" max="5898" width="27.6640625" style="88" customWidth="1"/>
    <col min="5899" max="5900" width="11.5" style="88"/>
    <col min="5901" max="5901" width="15.1640625" style="88" bestFit="1" customWidth="1"/>
    <col min="5902" max="6145" width="11.5" style="88"/>
    <col min="6146" max="6146" width="7.33203125" style="88" customWidth="1"/>
    <col min="6147" max="6152" width="12" style="88" customWidth="1"/>
    <col min="6153" max="6153" width="18.1640625" style="88" customWidth="1"/>
    <col min="6154" max="6154" width="27.6640625" style="88" customWidth="1"/>
    <col min="6155" max="6156" width="11.5" style="88"/>
    <col min="6157" max="6157" width="15.1640625" style="88" bestFit="1" customWidth="1"/>
    <col min="6158" max="6401" width="11.5" style="88"/>
    <col min="6402" max="6402" width="7.33203125" style="88" customWidth="1"/>
    <col min="6403" max="6408" width="12" style="88" customWidth="1"/>
    <col min="6409" max="6409" width="18.1640625" style="88" customWidth="1"/>
    <col min="6410" max="6410" width="27.6640625" style="88" customWidth="1"/>
    <col min="6411" max="6412" width="11.5" style="88"/>
    <col min="6413" max="6413" width="15.1640625" style="88" bestFit="1" customWidth="1"/>
    <col min="6414" max="6657" width="11.5" style="88"/>
    <col min="6658" max="6658" width="7.33203125" style="88" customWidth="1"/>
    <col min="6659" max="6664" width="12" style="88" customWidth="1"/>
    <col min="6665" max="6665" width="18.1640625" style="88" customWidth="1"/>
    <col min="6666" max="6666" width="27.6640625" style="88" customWidth="1"/>
    <col min="6667" max="6668" width="11.5" style="88"/>
    <col min="6669" max="6669" width="15.1640625" style="88" bestFit="1" customWidth="1"/>
    <col min="6670" max="6913" width="11.5" style="88"/>
    <col min="6914" max="6914" width="7.33203125" style="88" customWidth="1"/>
    <col min="6915" max="6920" width="12" style="88" customWidth="1"/>
    <col min="6921" max="6921" width="18.1640625" style="88" customWidth="1"/>
    <col min="6922" max="6922" width="27.6640625" style="88" customWidth="1"/>
    <col min="6923" max="6924" width="11.5" style="88"/>
    <col min="6925" max="6925" width="15.1640625" style="88" bestFit="1" customWidth="1"/>
    <col min="6926" max="7169" width="11.5" style="88"/>
    <col min="7170" max="7170" width="7.33203125" style="88" customWidth="1"/>
    <col min="7171" max="7176" width="12" style="88" customWidth="1"/>
    <col min="7177" max="7177" width="18.1640625" style="88" customWidth="1"/>
    <col min="7178" max="7178" width="27.6640625" style="88" customWidth="1"/>
    <col min="7179" max="7180" width="11.5" style="88"/>
    <col min="7181" max="7181" width="15.1640625" style="88" bestFit="1" customWidth="1"/>
    <col min="7182" max="7425" width="11.5" style="88"/>
    <col min="7426" max="7426" width="7.33203125" style="88" customWidth="1"/>
    <col min="7427" max="7432" width="12" style="88" customWidth="1"/>
    <col min="7433" max="7433" width="18.1640625" style="88" customWidth="1"/>
    <col min="7434" max="7434" width="27.6640625" style="88" customWidth="1"/>
    <col min="7435" max="7436" width="11.5" style="88"/>
    <col min="7437" max="7437" width="15.1640625" style="88" bestFit="1" customWidth="1"/>
    <col min="7438" max="7681" width="11.5" style="88"/>
    <col min="7682" max="7682" width="7.33203125" style="88" customWidth="1"/>
    <col min="7683" max="7688" width="12" style="88" customWidth="1"/>
    <col min="7689" max="7689" width="18.1640625" style="88" customWidth="1"/>
    <col min="7690" max="7690" width="27.6640625" style="88" customWidth="1"/>
    <col min="7691" max="7692" width="11.5" style="88"/>
    <col min="7693" max="7693" width="15.1640625" style="88" bestFit="1" customWidth="1"/>
    <col min="7694" max="7937" width="11.5" style="88"/>
    <col min="7938" max="7938" width="7.33203125" style="88" customWidth="1"/>
    <col min="7939" max="7944" width="12" style="88" customWidth="1"/>
    <col min="7945" max="7945" width="18.1640625" style="88" customWidth="1"/>
    <col min="7946" max="7946" width="27.6640625" style="88" customWidth="1"/>
    <col min="7947" max="7948" width="11.5" style="88"/>
    <col min="7949" max="7949" width="15.1640625" style="88" bestFit="1" customWidth="1"/>
    <col min="7950" max="8193" width="11.5" style="88"/>
    <col min="8194" max="8194" width="7.33203125" style="88" customWidth="1"/>
    <col min="8195" max="8200" width="12" style="88" customWidth="1"/>
    <col min="8201" max="8201" width="18.1640625" style="88" customWidth="1"/>
    <col min="8202" max="8202" width="27.6640625" style="88" customWidth="1"/>
    <col min="8203" max="8204" width="11.5" style="88"/>
    <col min="8205" max="8205" width="15.1640625" style="88" bestFit="1" customWidth="1"/>
    <col min="8206" max="8449" width="11.5" style="88"/>
    <col min="8450" max="8450" width="7.33203125" style="88" customWidth="1"/>
    <col min="8451" max="8456" width="12" style="88" customWidth="1"/>
    <col min="8457" max="8457" width="18.1640625" style="88" customWidth="1"/>
    <col min="8458" max="8458" width="27.6640625" style="88" customWidth="1"/>
    <col min="8459" max="8460" width="11.5" style="88"/>
    <col min="8461" max="8461" width="15.1640625" style="88" bestFit="1" customWidth="1"/>
    <col min="8462" max="8705" width="11.5" style="88"/>
    <col min="8706" max="8706" width="7.33203125" style="88" customWidth="1"/>
    <col min="8707" max="8712" width="12" style="88" customWidth="1"/>
    <col min="8713" max="8713" width="18.1640625" style="88" customWidth="1"/>
    <col min="8714" max="8714" width="27.6640625" style="88" customWidth="1"/>
    <col min="8715" max="8716" width="11.5" style="88"/>
    <col min="8717" max="8717" width="15.1640625" style="88" bestFit="1" customWidth="1"/>
    <col min="8718" max="8961" width="11.5" style="88"/>
    <col min="8962" max="8962" width="7.33203125" style="88" customWidth="1"/>
    <col min="8963" max="8968" width="12" style="88" customWidth="1"/>
    <col min="8969" max="8969" width="18.1640625" style="88" customWidth="1"/>
    <col min="8970" max="8970" width="27.6640625" style="88" customWidth="1"/>
    <col min="8971" max="8972" width="11.5" style="88"/>
    <col min="8973" max="8973" width="15.1640625" style="88" bestFit="1" customWidth="1"/>
    <col min="8974" max="9217" width="11.5" style="88"/>
    <col min="9218" max="9218" width="7.33203125" style="88" customWidth="1"/>
    <col min="9219" max="9224" width="12" style="88" customWidth="1"/>
    <col min="9225" max="9225" width="18.1640625" style="88" customWidth="1"/>
    <col min="9226" max="9226" width="27.6640625" style="88" customWidth="1"/>
    <col min="9227" max="9228" width="11.5" style="88"/>
    <col min="9229" max="9229" width="15.1640625" style="88" bestFit="1" customWidth="1"/>
    <col min="9230" max="9473" width="11.5" style="88"/>
    <col min="9474" max="9474" width="7.33203125" style="88" customWidth="1"/>
    <col min="9475" max="9480" width="12" style="88" customWidth="1"/>
    <col min="9481" max="9481" width="18.1640625" style="88" customWidth="1"/>
    <col min="9482" max="9482" width="27.6640625" style="88" customWidth="1"/>
    <col min="9483" max="9484" width="11.5" style="88"/>
    <col min="9485" max="9485" width="15.1640625" style="88" bestFit="1" customWidth="1"/>
    <col min="9486" max="9729" width="11.5" style="88"/>
    <col min="9730" max="9730" width="7.33203125" style="88" customWidth="1"/>
    <col min="9731" max="9736" width="12" style="88" customWidth="1"/>
    <col min="9737" max="9737" width="18.1640625" style="88" customWidth="1"/>
    <col min="9738" max="9738" width="27.6640625" style="88" customWidth="1"/>
    <col min="9739" max="9740" width="11.5" style="88"/>
    <col min="9741" max="9741" width="15.1640625" style="88" bestFit="1" customWidth="1"/>
    <col min="9742" max="9985" width="11.5" style="88"/>
    <col min="9986" max="9986" width="7.33203125" style="88" customWidth="1"/>
    <col min="9987" max="9992" width="12" style="88" customWidth="1"/>
    <col min="9993" max="9993" width="18.1640625" style="88" customWidth="1"/>
    <col min="9994" max="9994" width="27.6640625" style="88" customWidth="1"/>
    <col min="9995" max="9996" width="11.5" style="88"/>
    <col min="9997" max="9997" width="15.1640625" style="88" bestFit="1" customWidth="1"/>
    <col min="9998" max="10241" width="11.5" style="88"/>
    <col min="10242" max="10242" width="7.33203125" style="88" customWidth="1"/>
    <col min="10243" max="10248" width="12" style="88" customWidth="1"/>
    <col min="10249" max="10249" width="18.1640625" style="88" customWidth="1"/>
    <col min="10250" max="10250" width="27.6640625" style="88" customWidth="1"/>
    <col min="10251" max="10252" width="11.5" style="88"/>
    <col min="10253" max="10253" width="15.1640625" style="88" bestFit="1" customWidth="1"/>
    <col min="10254" max="10497" width="11.5" style="88"/>
    <col min="10498" max="10498" width="7.33203125" style="88" customWidth="1"/>
    <col min="10499" max="10504" width="12" style="88" customWidth="1"/>
    <col min="10505" max="10505" width="18.1640625" style="88" customWidth="1"/>
    <col min="10506" max="10506" width="27.6640625" style="88" customWidth="1"/>
    <col min="10507" max="10508" width="11.5" style="88"/>
    <col min="10509" max="10509" width="15.1640625" style="88" bestFit="1" customWidth="1"/>
    <col min="10510" max="10753" width="11.5" style="88"/>
    <col min="10754" max="10754" width="7.33203125" style="88" customWidth="1"/>
    <col min="10755" max="10760" width="12" style="88" customWidth="1"/>
    <col min="10761" max="10761" width="18.1640625" style="88" customWidth="1"/>
    <col min="10762" max="10762" width="27.6640625" style="88" customWidth="1"/>
    <col min="10763" max="10764" width="11.5" style="88"/>
    <col min="10765" max="10765" width="15.1640625" style="88" bestFit="1" customWidth="1"/>
    <col min="10766" max="11009" width="11.5" style="88"/>
    <col min="11010" max="11010" width="7.33203125" style="88" customWidth="1"/>
    <col min="11011" max="11016" width="12" style="88" customWidth="1"/>
    <col min="11017" max="11017" width="18.1640625" style="88" customWidth="1"/>
    <col min="11018" max="11018" width="27.6640625" style="88" customWidth="1"/>
    <col min="11019" max="11020" width="11.5" style="88"/>
    <col min="11021" max="11021" width="15.1640625" style="88" bestFit="1" customWidth="1"/>
    <col min="11022" max="11265" width="11.5" style="88"/>
    <col min="11266" max="11266" width="7.33203125" style="88" customWidth="1"/>
    <col min="11267" max="11272" width="12" style="88" customWidth="1"/>
    <col min="11273" max="11273" width="18.1640625" style="88" customWidth="1"/>
    <col min="11274" max="11274" width="27.6640625" style="88" customWidth="1"/>
    <col min="11275" max="11276" width="11.5" style="88"/>
    <col min="11277" max="11277" width="15.1640625" style="88" bestFit="1" customWidth="1"/>
    <col min="11278" max="11521" width="11.5" style="88"/>
    <col min="11522" max="11522" width="7.33203125" style="88" customWidth="1"/>
    <col min="11523" max="11528" width="12" style="88" customWidth="1"/>
    <col min="11529" max="11529" width="18.1640625" style="88" customWidth="1"/>
    <col min="11530" max="11530" width="27.6640625" style="88" customWidth="1"/>
    <col min="11531" max="11532" width="11.5" style="88"/>
    <col min="11533" max="11533" width="15.1640625" style="88" bestFit="1" customWidth="1"/>
    <col min="11534" max="11777" width="11.5" style="88"/>
    <col min="11778" max="11778" width="7.33203125" style="88" customWidth="1"/>
    <col min="11779" max="11784" width="12" style="88" customWidth="1"/>
    <col min="11785" max="11785" width="18.1640625" style="88" customWidth="1"/>
    <col min="11786" max="11786" width="27.6640625" style="88" customWidth="1"/>
    <col min="11787" max="11788" width="11.5" style="88"/>
    <col min="11789" max="11789" width="15.1640625" style="88" bestFit="1" customWidth="1"/>
    <col min="11790" max="12033" width="11.5" style="88"/>
    <col min="12034" max="12034" width="7.33203125" style="88" customWidth="1"/>
    <col min="12035" max="12040" width="12" style="88" customWidth="1"/>
    <col min="12041" max="12041" width="18.1640625" style="88" customWidth="1"/>
    <col min="12042" max="12042" width="27.6640625" style="88" customWidth="1"/>
    <col min="12043" max="12044" width="11.5" style="88"/>
    <col min="12045" max="12045" width="15.1640625" style="88" bestFit="1" customWidth="1"/>
    <col min="12046" max="12289" width="11.5" style="88"/>
    <col min="12290" max="12290" width="7.33203125" style="88" customWidth="1"/>
    <col min="12291" max="12296" width="12" style="88" customWidth="1"/>
    <col min="12297" max="12297" width="18.1640625" style="88" customWidth="1"/>
    <col min="12298" max="12298" width="27.6640625" style="88" customWidth="1"/>
    <col min="12299" max="12300" width="11.5" style="88"/>
    <col min="12301" max="12301" width="15.1640625" style="88" bestFit="1" customWidth="1"/>
    <col min="12302" max="12545" width="11.5" style="88"/>
    <col min="12546" max="12546" width="7.33203125" style="88" customWidth="1"/>
    <col min="12547" max="12552" width="12" style="88" customWidth="1"/>
    <col min="12553" max="12553" width="18.1640625" style="88" customWidth="1"/>
    <col min="12554" max="12554" width="27.6640625" style="88" customWidth="1"/>
    <col min="12555" max="12556" width="11.5" style="88"/>
    <col min="12557" max="12557" width="15.1640625" style="88" bestFit="1" customWidth="1"/>
    <col min="12558" max="12801" width="11.5" style="88"/>
    <col min="12802" max="12802" width="7.33203125" style="88" customWidth="1"/>
    <col min="12803" max="12808" width="12" style="88" customWidth="1"/>
    <col min="12809" max="12809" width="18.1640625" style="88" customWidth="1"/>
    <col min="12810" max="12810" width="27.6640625" style="88" customWidth="1"/>
    <col min="12811" max="12812" width="11.5" style="88"/>
    <col min="12813" max="12813" width="15.1640625" style="88" bestFit="1" customWidth="1"/>
    <col min="12814" max="13057" width="11.5" style="88"/>
    <col min="13058" max="13058" width="7.33203125" style="88" customWidth="1"/>
    <col min="13059" max="13064" width="12" style="88" customWidth="1"/>
    <col min="13065" max="13065" width="18.1640625" style="88" customWidth="1"/>
    <col min="13066" max="13066" width="27.6640625" style="88" customWidth="1"/>
    <col min="13067" max="13068" width="11.5" style="88"/>
    <col min="13069" max="13069" width="15.1640625" style="88" bestFit="1" customWidth="1"/>
    <col min="13070" max="13313" width="11.5" style="88"/>
    <col min="13314" max="13314" width="7.33203125" style="88" customWidth="1"/>
    <col min="13315" max="13320" width="12" style="88" customWidth="1"/>
    <col min="13321" max="13321" width="18.1640625" style="88" customWidth="1"/>
    <col min="13322" max="13322" width="27.6640625" style="88" customWidth="1"/>
    <col min="13323" max="13324" width="11.5" style="88"/>
    <col min="13325" max="13325" width="15.1640625" style="88" bestFit="1" customWidth="1"/>
    <col min="13326" max="13569" width="11.5" style="88"/>
    <col min="13570" max="13570" width="7.33203125" style="88" customWidth="1"/>
    <col min="13571" max="13576" width="12" style="88" customWidth="1"/>
    <col min="13577" max="13577" width="18.1640625" style="88" customWidth="1"/>
    <col min="13578" max="13578" width="27.6640625" style="88" customWidth="1"/>
    <col min="13579" max="13580" width="11.5" style="88"/>
    <col min="13581" max="13581" width="15.1640625" style="88" bestFit="1" customWidth="1"/>
    <col min="13582" max="13825" width="11.5" style="88"/>
    <col min="13826" max="13826" width="7.33203125" style="88" customWidth="1"/>
    <col min="13827" max="13832" width="12" style="88" customWidth="1"/>
    <col min="13833" max="13833" width="18.1640625" style="88" customWidth="1"/>
    <col min="13834" max="13834" width="27.6640625" style="88" customWidth="1"/>
    <col min="13835" max="13836" width="11.5" style="88"/>
    <col min="13837" max="13837" width="15.1640625" style="88" bestFit="1" customWidth="1"/>
    <col min="13838" max="14081" width="11.5" style="88"/>
    <col min="14082" max="14082" width="7.33203125" style="88" customWidth="1"/>
    <col min="14083" max="14088" width="12" style="88" customWidth="1"/>
    <col min="14089" max="14089" width="18.1640625" style="88" customWidth="1"/>
    <col min="14090" max="14090" width="27.6640625" style="88" customWidth="1"/>
    <col min="14091" max="14092" width="11.5" style="88"/>
    <col min="14093" max="14093" width="15.1640625" style="88" bestFit="1" customWidth="1"/>
    <col min="14094" max="14337" width="11.5" style="88"/>
    <col min="14338" max="14338" width="7.33203125" style="88" customWidth="1"/>
    <col min="14339" max="14344" width="12" style="88" customWidth="1"/>
    <col min="14345" max="14345" width="18.1640625" style="88" customWidth="1"/>
    <col min="14346" max="14346" width="27.6640625" style="88" customWidth="1"/>
    <col min="14347" max="14348" width="11.5" style="88"/>
    <col min="14349" max="14349" width="15.1640625" style="88" bestFit="1" customWidth="1"/>
    <col min="14350" max="14593" width="11.5" style="88"/>
    <col min="14594" max="14594" width="7.33203125" style="88" customWidth="1"/>
    <col min="14595" max="14600" width="12" style="88" customWidth="1"/>
    <col min="14601" max="14601" width="18.1640625" style="88" customWidth="1"/>
    <col min="14602" max="14602" width="27.6640625" style="88" customWidth="1"/>
    <col min="14603" max="14604" width="11.5" style="88"/>
    <col min="14605" max="14605" width="15.1640625" style="88" bestFit="1" customWidth="1"/>
    <col min="14606" max="14849" width="11.5" style="88"/>
    <col min="14850" max="14850" width="7.33203125" style="88" customWidth="1"/>
    <col min="14851" max="14856" width="12" style="88" customWidth="1"/>
    <col min="14857" max="14857" width="18.1640625" style="88" customWidth="1"/>
    <col min="14858" max="14858" width="27.6640625" style="88" customWidth="1"/>
    <col min="14859" max="14860" width="11.5" style="88"/>
    <col min="14861" max="14861" width="15.1640625" style="88" bestFit="1" customWidth="1"/>
    <col min="14862" max="15105" width="11.5" style="88"/>
    <col min="15106" max="15106" width="7.33203125" style="88" customWidth="1"/>
    <col min="15107" max="15112" width="12" style="88" customWidth="1"/>
    <col min="15113" max="15113" width="18.1640625" style="88" customWidth="1"/>
    <col min="15114" max="15114" width="27.6640625" style="88" customWidth="1"/>
    <col min="15115" max="15116" width="11.5" style="88"/>
    <col min="15117" max="15117" width="15.1640625" style="88" bestFit="1" customWidth="1"/>
    <col min="15118" max="15361" width="11.5" style="88"/>
    <col min="15362" max="15362" width="7.33203125" style="88" customWidth="1"/>
    <col min="15363" max="15368" width="12" style="88" customWidth="1"/>
    <col min="15369" max="15369" width="18.1640625" style="88" customWidth="1"/>
    <col min="15370" max="15370" width="27.6640625" style="88" customWidth="1"/>
    <col min="15371" max="15372" width="11.5" style="88"/>
    <col min="15373" max="15373" width="15.1640625" style="88" bestFit="1" customWidth="1"/>
    <col min="15374" max="15617" width="11.5" style="88"/>
    <col min="15618" max="15618" width="7.33203125" style="88" customWidth="1"/>
    <col min="15619" max="15624" width="12" style="88" customWidth="1"/>
    <col min="15625" max="15625" width="18.1640625" style="88" customWidth="1"/>
    <col min="15626" max="15626" width="27.6640625" style="88" customWidth="1"/>
    <col min="15627" max="15628" width="11.5" style="88"/>
    <col min="15629" max="15629" width="15.1640625" style="88" bestFit="1" customWidth="1"/>
    <col min="15630" max="15873" width="11.5" style="88"/>
    <col min="15874" max="15874" width="7.33203125" style="88" customWidth="1"/>
    <col min="15875" max="15880" width="12" style="88" customWidth="1"/>
    <col min="15881" max="15881" width="18.1640625" style="88" customWidth="1"/>
    <col min="15882" max="15882" width="27.6640625" style="88" customWidth="1"/>
    <col min="15883" max="15884" width="11.5" style="88"/>
    <col min="15885" max="15885" width="15.1640625" style="88" bestFit="1" customWidth="1"/>
    <col min="15886" max="16129" width="11.5" style="88"/>
    <col min="16130" max="16130" width="7.33203125" style="88" customWidth="1"/>
    <col min="16131" max="16136" width="12" style="88" customWidth="1"/>
    <col min="16137" max="16137" width="18.1640625" style="88" customWidth="1"/>
    <col min="16138" max="16138" width="27.6640625" style="88" customWidth="1"/>
    <col min="16139" max="16140" width="11.5" style="88"/>
    <col min="16141" max="16141" width="15.1640625" style="88" bestFit="1" customWidth="1"/>
    <col min="16142" max="16384" width="11.5" style="88"/>
  </cols>
  <sheetData>
    <row r="2" spans="2:13" ht="16.5" customHeight="1">
      <c r="F2" s="147"/>
    </row>
    <row r="3" spans="2:13" ht="16.5" customHeight="1">
      <c r="I3" s="150"/>
    </row>
    <row r="4" spans="2:13" ht="16.5" customHeight="1">
      <c r="F4" s="151" t="s">
        <v>212</v>
      </c>
      <c r="J4" s="148" t="s">
        <v>96</v>
      </c>
    </row>
    <row r="5" spans="2:13" s="171" customFormat="1" ht="16" customHeight="1">
      <c r="C5" s="174"/>
      <c r="D5" s="174"/>
      <c r="E5" s="174"/>
      <c r="F5" s="175" t="s">
        <v>236</v>
      </c>
      <c r="G5" s="174"/>
      <c r="H5" s="174"/>
      <c r="I5" s="174"/>
      <c r="J5" s="172"/>
      <c r="L5" s="173"/>
      <c r="M5" s="173"/>
    </row>
    <row r="6" spans="2:13" ht="18">
      <c r="F6" s="175" t="s">
        <v>101</v>
      </c>
    </row>
    <row r="7" spans="2:13" ht="16.5" customHeight="1">
      <c r="B7" s="90"/>
      <c r="J7" s="88"/>
      <c r="L7" s="152" t="s">
        <v>213</v>
      </c>
      <c r="M7" s="153" t="s">
        <v>214</v>
      </c>
    </row>
    <row r="8" spans="2:13" ht="16.5" customHeight="1">
      <c r="J8" s="88"/>
      <c r="L8" s="154" t="s">
        <v>215</v>
      </c>
      <c r="M8" s="155">
        <v>1113768.1245100009</v>
      </c>
    </row>
    <row r="9" spans="2:13" ht="16.5" customHeight="1">
      <c r="B9" s="90"/>
      <c r="L9" s="154" t="s">
        <v>27</v>
      </c>
      <c r="M9" s="155">
        <v>1211597.1189599999</v>
      </c>
    </row>
    <row r="10" spans="2:13" ht="16.5" customHeight="1">
      <c r="B10" s="90"/>
      <c r="J10" s="88"/>
      <c r="L10" s="154" t="s">
        <v>82</v>
      </c>
      <c r="M10" s="155">
        <v>1220964.6199999999</v>
      </c>
    </row>
    <row r="11" spans="2:13" ht="16.5" customHeight="1">
      <c r="B11" s="90"/>
      <c r="J11" s="88"/>
      <c r="L11" s="154" t="s">
        <v>216</v>
      </c>
      <c r="M11" s="155">
        <v>1336337.1816099999</v>
      </c>
    </row>
    <row r="12" spans="2:13" ht="16.5" customHeight="1">
      <c r="B12" s="90"/>
      <c r="J12" s="88"/>
      <c r="L12" s="154" t="s">
        <v>54</v>
      </c>
      <c r="M12" s="155">
        <v>1539492.5440000002</v>
      </c>
    </row>
    <row r="13" spans="2:13" ht="16.5" customHeight="1">
      <c r="B13" s="90"/>
      <c r="J13" s="88"/>
      <c r="L13" s="154" t="s">
        <v>22</v>
      </c>
      <c r="M13" s="155">
        <v>1651294.0905700002</v>
      </c>
    </row>
    <row r="14" spans="2:13" ht="16.5" customHeight="1">
      <c r="B14" s="90"/>
      <c r="J14" s="88"/>
      <c r="L14" s="154" t="s">
        <v>12</v>
      </c>
      <c r="M14" s="155">
        <v>2015408.69777</v>
      </c>
    </row>
    <row r="15" spans="2:13" ht="16.5" customHeight="1">
      <c r="B15" s="90"/>
      <c r="J15" s="88"/>
      <c r="L15" s="154" t="s">
        <v>81</v>
      </c>
      <c r="M15" s="155">
        <v>2066502.6410000001</v>
      </c>
    </row>
    <row r="16" spans="2:13" ht="16.5" customHeight="1">
      <c r="B16" s="90"/>
      <c r="J16" s="88"/>
      <c r="L16" s="154" t="s">
        <v>217</v>
      </c>
      <c r="M16" s="155">
        <v>2170283.9722000002</v>
      </c>
    </row>
    <row r="17" spans="2:13" ht="16.5" customHeight="1">
      <c r="B17" s="90"/>
      <c r="J17" s="88"/>
      <c r="L17" s="154" t="s">
        <v>14</v>
      </c>
      <c r="M17" s="155">
        <v>2328523.9820600008</v>
      </c>
    </row>
    <row r="18" spans="2:13" ht="16.5" customHeight="1">
      <c r="B18" s="90"/>
      <c r="J18" s="88"/>
      <c r="L18" s="154" t="s">
        <v>77</v>
      </c>
      <c r="M18" s="155">
        <v>2825803.4670899999</v>
      </c>
    </row>
    <row r="19" spans="2:13" ht="16.5" customHeight="1">
      <c r="B19" s="90"/>
      <c r="J19" s="88"/>
      <c r="L19" s="154" t="s">
        <v>23</v>
      </c>
      <c r="M19" s="155">
        <v>3222392.7673800001</v>
      </c>
    </row>
    <row r="20" spans="2:13" ht="16.5" customHeight="1">
      <c r="B20" s="90"/>
      <c r="J20" s="88"/>
      <c r="L20" s="154" t="s">
        <v>218</v>
      </c>
      <c r="M20" s="155">
        <v>3537340.5692300033</v>
      </c>
    </row>
    <row r="21" spans="2:13" ht="16.5" customHeight="1">
      <c r="B21" s="90"/>
      <c r="J21" s="88"/>
      <c r="L21" s="154" t="s">
        <v>11</v>
      </c>
      <c r="M21" s="155">
        <v>4156126.6697974866</v>
      </c>
    </row>
    <row r="22" spans="2:13" ht="16.5" customHeight="1">
      <c r="J22" s="88"/>
      <c r="L22" s="154" t="s">
        <v>87</v>
      </c>
      <c r="M22" s="155">
        <v>4281913.0199999996</v>
      </c>
    </row>
    <row r="23" spans="2:13" ht="16.5" customHeight="1">
      <c r="J23" s="88"/>
      <c r="L23" s="154" t="s">
        <v>219</v>
      </c>
      <c r="M23" s="155">
        <v>4417287.0049500009</v>
      </c>
    </row>
    <row r="24" spans="2:13" ht="16.5" customHeight="1">
      <c r="J24" s="88"/>
      <c r="L24" s="154" t="s">
        <v>86</v>
      </c>
      <c r="M24" s="155">
        <v>5018113</v>
      </c>
    </row>
    <row r="25" spans="2:13" ht="16.5" customHeight="1">
      <c r="J25" s="88"/>
      <c r="L25" s="154" t="s">
        <v>20</v>
      </c>
      <c r="M25" s="155">
        <v>5258378.6490779901</v>
      </c>
    </row>
    <row r="26" spans="2:13" ht="16.5" customHeight="1">
      <c r="J26" s="88"/>
      <c r="L26" s="154" t="s">
        <v>76</v>
      </c>
      <c r="M26" s="155">
        <v>6606298.0652700001</v>
      </c>
    </row>
    <row r="27" spans="2:13" ht="16.5" customHeight="1">
      <c r="J27" s="88"/>
      <c r="L27" s="154" t="s">
        <v>18</v>
      </c>
      <c r="M27" s="155">
        <v>7193899.435739994</v>
      </c>
    </row>
    <row r="28" spans="2:13" ht="16.5" customHeight="1">
      <c r="J28" s="88"/>
      <c r="L28" s="154" t="s">
        <v>84</v>
      </c>
      <c r="M28" s="155">
        <v>8344112.774980003</v>
      </c>
    </row>
    <row r="29" spans="2:13" ht="16.5" customHeight="1">
      <c r="J29" s="88"/>
      <c r="L29" s="154" t="s">
        <v>74</v>
      </c>
      <c r="M29" s="155">
        <v>8443007.4795700107</v>
      </c>
    </row>
    <row r="30" spans="2:13" ht="16.5" customHeight="1">
      <c r="J30" s="88"/>
      <c r="L30" s="154" t="s">
        <v>17</v>
      </c>
      <c r="M30" s="155">
        <v>8480766.534579996</v>
      </c>
    </row>
    <row r="31" spans="2:13" ht="16.5" customHeight="1">
      <c r="J31" s="88"/>
      <c r="L31" s="154" t="s">
        <v>16</v>
      </c>
      <c r="M31" s="155">
        <v>9167014.6980400011</v>
      </c>
    </row>
    <row r="32" spans="2:13" ht="18.75" customHeight="1">
      <c r="J32" s="88"/>
      <c r="L32" s="154" t="s">
        <v>13</v>
      </c>
      <c r="M32" s="155">
        <v>9690095.6950300001</v>
      </c>
    </row>
    <row r="33" spans="10:13" ht="16.5" customHeight="1">
      <c r="J33" s="88"/>
      <c r="L33" s="154" t="s">
        <v>15</v>
      </c>
      <c r="M33" s="155">
        <v>10403095.224029999</v>
      </c>
    </row>
    <row r="34" spans="10:13" ht="16.5" customHeight="1">
      <c r="J34" s="88"/>
      <c r="L34" s="154" t="s">
        <v>19</v>
      </c>
      <c r="M34" s="155">
        <v>18012644.717180017</v>
      </c>
    </row>
    <row r="35" spans="10:13" ht="16.5" customHeight="1">
      <c r="J35" s="88"/>
      <c r="L35" s="154" t="s">
        <v>47</v>
      </c>
      <c r="M35" s="155">
        <v>1032452.45636</v>
      </c>
    </row>
    <row r="36" spans="10:13" ht="16.5" customHeight="1">
      <c r="L36" s="154" t="s">
        <v>220</v>
      </c>
      <c r="M36" s="155">
        <v>1007268.73876</v>
      </c>
    </row>
    <row r="37" spans="10:13" ht="16.5" customHeight="1">
      <c r="L37" s="154" t="s">
        <v>221</v>
      </c>
      <c r="M37" s="155">
        <v>746566.31299999985</v>
      </c>
    </row>
    <row r="38" spans="10:13" ht="16.5" customHeight="1">
      <c r="L38" s="154" t="s">
        <v>83</v>
      </c>
      <c r="M38" s="155">
        <v>716178.50681000005</v>
      </c>
    </row>
    <row r="39" spans="10:13" ht="16.5" customHeight="1">
      <c r="L39" s="154" t="s">
        <v>21</v>
      </c>
      <c r="M39" s="155">
        <v>672247.95693999995</v>
      </c>
    </row>
    <row r="40" spans="10:13" ht="16.5" customHeight="1">
      <c r="L40" s="154" t="s">
        <v>25</v>
      </c>
      <c r="M40" s="155">
        <v>553072.48800000001</v>
      </c>
    </row>
    <row r="41" spans="10:13" ht="16.5" customHeight="1">
      <c r="L41" s="154" t="s">
        <v>222</v>
      </c>
      <c r="M41" s="155">
        <v>547306.50679999997</v>
      </c>
    </row>
    <row r="42" spans="10:13" ht="16.5" customHeight="1">
      <c r="L42" s="154" t="s">
        <v>75</v>
      </c>
      <c r="M42" s="155">
        <v>390433.50800000003</v>
      </c>
    </row>
    <row r="43" spans="10:13" ht="16.5" customHeight="1">
      <c r="L43" s="154" t="s">
        <v>223</v>
      </c>
      <c r="M43" s="155">
        <v>343182.10700000002</v>
      </c>
    </row>
    <row r="44" spans="10:13" ht="16.5" customHeight="1">
      <c r="L44" s="154" t="s">
        <v>62</v>
      </c>
      <c r="M44" s="155">
        <v>290905.82199999999</v>
      </c>
    </row>
    <row r="45" spans="10:13" ht="16.5" customHeight="1">
      <c r="L45" s="154" t="s">
        <v>48</v>
      </c>
      <c r="M45" s="155">
        <v>249082.66100000002</v>
      </c>
    </row>
    <row r="46" spans="10:13" ht="16.5" customHeight="1">
      <c r="L46" s="154" t="s">
        <v>224</v>
      </c>
      <c r="M46" s="155">
        <v>213913.46519999998</v>
      </c>
    </row>
    <row r="47" spans="10:13" ht="16.5" customHeight="1">
      <c r="L47" s="154" t="s">
        <v>29</v>
      </c>
      <c r="M47" s="155">
        <v>188619.12</v>
      </c>
    </row>
    <row r="48" spans="10:13" ht="16.5" customHeight="1">
      <c r="L48" s="154" t="s">
        <v>24</v>
      </c>
      <c r="M48" s="155">
        <v>184074.45600000003</v>
      </c>
    </row>
    <row r="49" spans="12:13" ht="16.5" customHeight="1">
      <c r="L49" s="154" t="s">
        <v>26</v>
      </c>
      <c r="M49" s="155">
        <v>178872.95699999988</v>
      </c>
    </row>
    <row r="50" spans="12:13" ht="16.5" customHeight="1">
      <c r="L50" s="154" t="s">
        <v>51</v>
      </c>
      <c r="M50" s="155">
        <v>130094</v>
      </c>
    </row>
    <row r="51" spans="12:13" ht="16.5" customHeight="1">
      <c r="L51" s="154" t="s">
        <v>56</v>
      </c>
      <c r="M51" s="155">
        <v>114197</v>
      </c>
    </row>
    <row r="52" spans="12:13" ht="16.5" customHeight="1">
      <c r="L52" s="154" t="s">
        <v>71</v>
      </c>
      <c r="M52" s="155">
        <v>108804.5</v>
      </c>
    </row>
    <row r="53" spans="12:13" ht="16.5" customHeight="1">
      <c r="L53" s="154" t="s">
        <v>65</v>
      </c>
      <c r="M53" s="155">
        <v>92527</v>
      </c>
    </row>
    <row r="54" spans="12:13" ht="16.5" customHeight="1">
      <c r="L54" s="154" t="s">
        <v>225</v>
      </c>
      <c r="M54" s="155">
        <v>86320.485629999996</v>
      </c>
    </row>
    <row r="55" spans="12:13" ht="16.5" customHeight="1">
      <c r="L55" s="154" t="s">
        <v>64</v>
      </c>
      <c r="M55" s="155">
        <v>79512.239999999991</v>
      </c>
    </row>
    <row r="56" spans="12:13" ht="16.5" customHeight="1">
      <c r="L56" s="154" t="s">
        <v>226</v>
      </c>
      <c r="M56" s="155">
        <v>63812.444380000001</v>
      </c>
    </row>
    <row r="57" spans="12:13" ht="16.5" customHeight="1">
      <c r="L57" s="154" t="s">
        <v>66</v>
      </c>
      <c r="M57" s="155">
        <v>48441.5</v>
      </c>
    </row>
    <row r="58" spans="12:13" ht="16.5" customHeight="1">
      <c r="L58" s="154" t="s">
        <v>70</v>
      </c>
      <c r="M58" s="155">
        <v>45337.984000000055</v>
      </c>
    </row>
    <row r="59" spans="12:13" ht="16.5" customHeight="1">
      <c r="L59" s="154" t="s">
        <v>50</v>
      </c>
      <c r="M59" s="155">
        <v>45319.222700000006</v>
      </c>
    </row>
    <row r="60" spans="12:13" ht="16.5" customHeight="1">
      <c r="L60" s="154" t="s">
        <v>60</v>
      </c>
      <c r="M60" s="155">
        <v>33777</v>
      </c>
    </row>
    <row r="61" spans="12:13" ht="16.5" customHeight="1">
      <c r="L61" s="154" t="s">
        <v>59</v>
      </c>
      <c r="M61" s="155">
        <v>31791</v>
      </c>
    </row>
    <row r="62" spans="12:13" ht="16.5" customHeight="1">
      <c r="L62" s="154" t="s">
        <v>53</v>
      </c>
      <c r="M62" s="155">
        <v>28470</v>
      </c>
    </row>
    <row r="63" spans="12:13" ht="16.5" customHeight="1">
      <c r="L63" s="154" t="s">
        <v>93</v>
      </c>
      <c r="M63" s="155">
        <v>24401.280000000002</v>
      </c>
    </row>
    <row r="64" spans="12:13" ht="16.5" customHeight="1">
      <c r="L64" s="154" t="s">
        <v>52</v>
      </c>
      <c r="M64" s="155">
        <v>15000</v>
      </c>
    </row>
    <row r="65" spans="12:13" ht="16.5" customHeight="1">
      <c r="L65" s="154" t="s">
        <v>58</v>
      </c>
      <c r="M65" s="155">
        <v>9223.7209999999995</v>
      </c>
    </row>
    <row r="66" spans="12:13" ht="16.5" customHeight="1">
      <c r="L66" s="154" t="s">
        <v>63</v>
      </c>
      <c r="M66" s="155">
        <v>8532.5</v>
      </c>
    </row>
    <row r="67" spans="12:13" ht="16.5" customHeight="1">
      <c r="L67" s="154" t="s">
        <v>67</v>
      </c>
      <c r="M67" s="155">
        <v>4847.1000000000004</v>
      </c>
    </row>
    <row r="68" spans="12:13" ht="16.5" customHeight="1">
      <c r="L68" s="154" t="s">
        <v>61</v>
      </c>
      <c r="M68" s="155">
        <v>3921</v>
      </c>
    </row>
    <row r="69" spans="12:13" ht="16.5" customHeight="1">
      <c r="L69" s="154" t="s">
        <v>79</v>
      </c>
      <c r="M69" s="155">
        <v>3564.7999999999993</v>
      </c>
    </row>
    <row r="70" spans="12:13" ht="16.5" customHeight="1">
      <c r="L70" s="154" t="s">
        <v>68</v>
      </c>
      <c r="M70" s="155">
        <v>2203</v>
      </c>
    </row>
    <row r="71" spans="12:13" ht="16.5" customHeight="1">
      <c r="L71" s="154" t="s">
        <v>69</v>
      </c>
      <c r="M71" s="155">
        <v>1119</v>
      </c>
    </row>
    <row r="72" spans="12:13" ht="16.5" customHeight="1">
      <c r="L72" s="154" t="s">
        <v>57</v>
      </c>
      <c r="M72" s="155">
        <v>914.17</v>
      </c>
    </row>
    <row r="73" spans="12:13" ht="16.5" customHeight="1">
      <c r="L73" s="154" t="s">
        <v>49</v>
      </c>
      <c r="M73" s="155">
        <v>734</v>
      </c>
    </row>
    <row r="74" spans="12:13" ht="16.5" customHeight="1">
      <c r="L74" s="154" t="s">
        <v>72</v>
      </c>
      <c r="M74" s="155">
        <v>80.5</v>
      </c>
    </row>
    <row r="75" spans="12:13" ht="16.5" customHeight="1">
      <c r="L75" s="154" t="s">
        <v>73</v>
      </c>
      <c r="M75" s="155">
        <v>70</v>
      </c>
    </row>
    <row r="76" spans="12:13" ht="16.5" customHeight="1">
      <c r="L76" s="154" t="s">
        <v>55</v>
      </c>
      <c r="M76" s="155">
        <v>55</v>
      </c>
    </row>
    <row r="77" spans="12:13" ht="16.5" customHeight="1">
      <c r="L77" s="154" t="s">
        <v>78</v>
      </c>
      <c r="M77" s="155">
        <v>25.09</v>
      </c>
    </row>
    <row r="78" spans="12:13" ht="16.5" customHeight="1">
      <c r="L78" s="154" t="s">
        <v>227</v>
      </c>
      <c r="M78" s="155">
        <v>0.68</v>
      </c>
    </row>
    <row r="79" spans="12:13" ht="16.5" customHeight="1">
      <c r="L79" s="156" t="s">
        <v>43</v>
      </c>
      <c r="M79" s="155">
        <v>144009736.02520552</v>
      </c>
    </row>
  </sheetData>
  <printOptions horizontalCentered="1" verticalCentered="1" gridLinesSet="0"/>
  <pageMargins left="0.19685039370078741" right="0.19685039370078741" top="0.19685039370078741" bottom="0.19685039370078741" header="0" footer="0"/>
  <pageSetup scale="85" orientation="landscape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6"/>
  <sheetViews>
    <sheetView showGridLines="0" zoomScale="89" zoomScaleNormal="89" workbookViewId="0">
      <selection activeCell="O10" sqref="O10"/>
    </sheetView>
  </sheetViews>
  <sheetFormatPr baseColWidth="10" defaultRowHeight="13"/>
  <cols>
    <col min="1" max="1" width="4" style="80" customWidth="1"/>
    <col min="2" max="2" width="3.6640625" style="80" customWidth="1"/>
    <col min="3" max="3" width="3.5" style="80" customWidth="1"/>
    <col min="4" max="10" width="12.6640625" style="80" customWidth="1"/>
    <col min="11" max="11" width="19.83203125" style="80" customWidth="1"/>
    <col min="12" max="12" width="11.5" style="80"/>
    <col min="13" max="13" width="9.6640625" style="80" customWidth="1"/>
    <col min="14" max="14" width="11.5" style="129"/>
    <col min="15" max="15" width="7.5" style="130" customWidth="1"/>
    <col min="16" max="16" width="11.5" style="129"/>
    <col min="17" max="17" width="13.83203125" style="129" bestFit="1" customWidth="1"/>
    <col min="18" max="18" width="6.6640625" style="80" customWidth="1"/>
    <col min="19" max="19" width="24.33203125" style="80" customWidth="1"/>
    <col min="20" max="256" width="11.5" style="80"/>
    <col min="257" max="257" width="4" style="80" customWidth="1"/>
    <col min="258" max="258" width="3.6640625" style="80" customWidth="1"/>
    <col min="259" max="259" width="3.5" style="80" customWidth="1"/>
    <col min="260" max="266" width="12.6640625" style="80" customWidth="1"/>
    <col min="267" max="267" width="19.83203125" style="80" customWidth="1"/>
    <col min="268" max="268" width="11.5" style="80"/>
    <col min="269" max="269" width="9.6640625" style="80" customWidth="1"/>
    <col min="270" max="270" width="11.5" style="80"/>
    <col min="271" max="271" width="7.5" style="80" customWidth="1"/>
    <col min="272" max="272" width="11.5" style="80"/>
    <col min="273" max="273" width="13.83203125" style="80" bestFit="1" customWidth="1"/>
    <col min="274" max="274" width="6.6640625" style="80" customWidth="1"/>
    <col min="275" max="275" width="24.33203125" style="80" customWidth="1"/>
    <col min="276" max="512" width="11.5" style="80"/>
    <col min="513" max="513" width="4" style="80" customWidth="1"/>
    <col min="514" max="514" width="3.6640625" style="80" customWidth="1"/>
    <col min="515" max="515" width="3.5" style="80" customWidth="1"/>
    <col min="516" max="522" width="12.6640625" style="80" customWidth="1"/>
    <col min="523" max="523" width="19.83203125" style="80" customWidth="1"/>
    <col min="524" max="524" width="11.5" style="80"/>
    <col min="525" max="525" width="9.6640625" style="80" customWidth="1"/>
    <col min="526" max="526" width="11.5" style="80"/>
    <col min="527" max="527" width="7.5" style="80" customWidth="1"/>
    <col min="528" max="528" width="11.5" style="80"/>
    <col min="529" max="529" width="13.83203125" style="80" bestFit="1" customWidth="1"/>
    <col min="530" max="530" width="6.6640625" style="80" customWidth="1"/>
    <col min="531" max="531" width="24.33203125" style="80" customWidth="1"/>
    <col min="532" max="768" width="11.5" style="80"/>
    <col min="769" max="769" width="4" style="80" customWidth="1"/>
    <col min="770" max="770" width="3.6640625" style="80" customWidth="1"/>
    <col min="771" max="771" width="3.5" style="80" customWidth="1"/>
    <col min="772" max="778" width="12.6640625" style="80" customWidth="1"/>
    <col min="779" max="779" width="19.83203125" style="80" customWidth="1"/>
    <col min="780" max="780" width="11.5" style="80"/>
    <col min="781" max="781" width="9.6640625" style="80" customWidth="1"/>
    <col min="782" max="782" width="11.5" style="80"/>
    <col min="783" max="783" width="7.5" style="80" customWidth="1"/>
    <col min="784" max="784" width="11.5" style="80"/>
    <col min="785" max="785" width="13.83203125" style="80" bestFit="1" customWidth="1"/>
    <col min="786" max="786" width="6.6640625" style="80" customWidth="1"/>
    <col min="787" max="787" width="24.33203125" style="80" customWidth="1"/>
    <col min="788" max="1024" width="11.5" style="80"/>
    <col min="1025" max="1025" width="4" style="80" customWidth="1"/>
    <col min="1026" max="1026" width="3.6640625" style="80" customWidth="1"/>
    <col min="1027" max="1027" width="3.5" style="80" customWidth="1"/>
    <col min="1028" max="1034" width="12.6640625" style="80" customWidth="1"/>
    <col min="1035" max="1035" width="19.83203125" style="80" customWidth="1"/>
    <col min="1036" max="1036" width="11.5" style="80"/>
    <col min="1037" max="1037" width="9.6640625" style="80" customWidth="1"/>
    <col min="1038" max="1038" width="11.5" style="80"/>
    <col min="1039" max="1039" width="7.5" style="80" customWidth="1"/>
    <col min="1040" max="1040" width="11.5" style="80"/>
    <col min="1041" max="1041" width="13.83203125" style="80" bestFit="1" customWidth="1"/>
    <col min="1042" max="1042" width="6.6640625" style="80" customWidth="1"/>
    <col min="1043" max="1043" width="24.33203125" style="80" customWidth="1"/>
    <col min="1044" max="1280" width="11.5" style="80"/>
    <col min="1281" max="1281" width="4" style="80" customWidth="1"/>
    <col min="1282" max="1282" width="3.6640625" style="80" customWidth="1"/>
    <col min="1283" max="1283" width="3.5" style="80" customWidth="1"/>
    <col min="1284" max="1290" width="12.6640625" style="80" customWidth="1"/>
    <col min="1291" max="1291" width="19.83203125" style="80" customWidth="1"/>
    <col min="1292" max="1292" width="11.5" style="80"/>
    <col min="1293" max="1293" width="9.6640625" style="80" customWidth="1"/>
    <col min="1294" max="1294" width="11.5" style="80"/>
    <col min="1295" max="1295" width="7.5" style="80" customWidth="1"/>
    <col min="1296" max="1296" width="11.5" style="80"/>
    <col min="1297" max="1297" width="13.83203125" style="80" bestFit="1" customWidth="1"/>
    <col min="1298" max="1298" width="6.6640625" style="80" customWidth="1"/>
    <col min="1299" max="1299" width="24.33203125" style="80" customWidth="1"/>
    <col min="1300" max="1536" width="11.5" style="80"/>
    <col min="1537" max="1537" width="4" style="80" customWidth="1"/>
    <col min="1538" max="1538" width="3.6640625" style="80" customWidth="1"/>
    <col min="1539" max="1539" width="3.5" style="80" customWidth="1"/>
    <col min="1540" max="1546" width="12.6640625" style="80" customWidth="1"/>
    <col min="1547" max="1547" width="19.83203125" style="80" customWidth="1"/>
    <col min="1548" max="1548" width="11.5" style="80"/>
    <col min="1549" max="1549" width="9.6640625" style="80" customWidth="1"/>
    <col min="1550" max="1550" width="11.5" style="80"/>
    <col min="1551" max="1551" width="7.5" style="80" customWidth="1"/>
    <col min="1552" max="1552" width="11.5" style="80"/>
    <col min="1553" max="1553" width="13.83203125" style="80" bestFit="1" customWidth="1"/>
    <col min="1554" max="1554" width="6.6640625" style="80" customWidth="1"/>
    <col min="1555" max="1555" width="24.33203125" style="80" customWidth="1"/>
    <col min="1556" max="1792" width="11.5" style="80"/>
    <col min="1793" max="1793" width="4" style="80" customWidth="1"/>
    <col min="1794" max="1794" width="3.6640625" style="80" customWidth="1"/>
    <col min="1795" max="1795" width="3.5" style="80" customWidth="1"/>
    <col min="1796" max="1802" width="12.6640625" style="80" customWidth="1"/>
    <col min="1803" max="1803" width="19.83203125" style="80" customWidth="1"/>
    <col min="1804" max="1804" width="11.5" style="80"/>
    <col min="1805" max="1805" width="9.6640625" style="80" customWidth="1"/>
    <col min="1806" max="1806" width="11.5" style="80"/>
    <col min="1807" max="1807" width="7.5" style="80" customWidth="1"/>
    <col min="1808" max="1808" width="11.5" style="80"/>
    <col min="1809" max="1809" width="13.83203125" style="80" bestFit="1" customWidth="1"/>
    <col min="1810" max="1810" width="6.6640625" style="80" customWidth="1"/>
    <col min="1811" max="1811" width="24.33203125" style="80" customWidth="1"/>
    <col min="1812" max="2048" width="11.5" style="80"/>
    <col min="2049" max="2049" width="4" style="80" customWidth="1"/>
    <col min="2050" max="2050" width="3.6640625" style="80" customWidth="1"/>
    <col min="2051" max="2051" width="3.5" style="80" customWidth="1"/>
    <col min="2052" max="2058" width="12.6640625" style="80" customWidth="1"/>
    <col min="2059" max="2059" width="19.83203125" style="80" customWidth="1"/>
    <col min="2060" max="2060" width="11.5" style="80"/>
    <col min="2061" max="2061" width="9.6640625" style="80" customWidth="1"/>
    <col min="2062" max="2062" width="11.5" style="80"/>
    <col min="2063" max="2063" width="7.5" style="80" customWidth="1"/>
    <col min="2064" max="2064" width="11.5" style="80"/>
    <col min="2065" max="2065" width="13.83203125" style="80" bestFit="1" customWidth="1"/>
    <col min="2066" max="2066" width="6.6640625" style="80" customWidth="1"/>
    <col min="2067" max="2067" width="24.33203125" style="80" customWidth="1"/>
    <col min="2068" max="2304" width="11.5" style="80"/>
    <col min="2305" max="2305" width="4" style="80" customWidth="1"/>
    <col min="2306" max="2306" width="3.6640625" style="80" customWidth="1"/>
    <col min="2307" max="2307" width="3.5" style="80" customWidth="1"/>
    <col min="2308" max="2314" width="12.6640625" style="80" customWidth="1"/>
    <col min="2315" max="2315" width="19.83203125" style="80" customWidth="1"/>
    <col min="2316" max="2316" width="11.5" style="80"/>
    <col min="2317" max="2317" width="9.6640625" style="80" customWidth="1"/>
    <col min="2318" max="2318" width="11.5" style="80"/>
    <col min="2319" max="2319" width="7.5" style="80" customWidth="1"/>
    <col min="2320" max="2320" width="11.5" style="80"/>
    <col min="2321" max="2321" width="13.83203125" style="80" bestFit="1" customWidth="1"/>
    <col min="2322" max="2322" width="6.6640625" style="80" customWidth="1"/>
    <col min="2323" max="2323" width="24.33203125" style="80" customWidth="1"/>
    <col min="2324" max="2560" width="11.5" style="80"/>
    <col min="2561" max="2561" width="4" style="80" customWidth="1"/>
    <col min="2562" max="2562" width="3.6640625" style="80" customWidth="1"/>
    <col min="2563" max="2563" width="3.5" style="80" customWidth="1"/>
    <col min="2564" max="2570" width="12.6640625" style="80" customWidth="1"/>
    <col min="2571" max="2571" width="19.83203125" style="80" customWidth="1"/>
    <col min="2572" max="2572" width="11.5" style="80"/>
    <col min="2573" max="2573" width="9.6640625" style="80" customWidth="1"/>
    <col min="2574" max="2574" width="11.5" style="80"/>
    <col min="2575" max="2575" width="7.5" style="80" customWidth="1"/>
    <col min="2576" max="2576" width="11.5" style="80"/>
    <col min="2577" max="2577" width="13.83203125" style="80" bestFit="1" customWidth="1"/>
    <col min="2578" max="2578" width="6.6640625" style="80" customWidth="1"/>
    <col min="2579" max="2579" width="24.33203125" style="80" customWidth="1"/>
    <col min="2580" max="2816" width="11.5" style="80"/>
    <col min="2817" max="2817" width="4" style="80" customWidth="1"/>
    <col min="2818" max="2818" width="3.6640625" style="80" customWidth="1"/>
    <col min="2819" max="2819" width="3.5" style="80" customWidth="1"/>
    <col min="2820" max="2826" width="12.6640625" style="80" customWidth="1"/>
    <col min="2827" max="2827" width="19.83203125" style="80" customWidth="1"/>
    <col min="2828" max="2828" width="11.5" style="80"/>
    <col min="2829" max="2829" width="9.6640625" style="80" customWidth="1"/>
    <col min="2830" max="2830" width="11.5" style="80"/>
    <col min="2831" max="2831" width="7.5" style="80" customWidth="1"/>
    <col min="2832" max="2832" width="11.5" style="80"/>
    <col min="2833" max="2833" width="13.83203125" style="80" bestFit="1" customWidth="1"/>
    <col min="2834" max="2834" width="6.6640625" style="80" customWidth="1"/>
    <col min="2835" max="2835" width="24.33203125" style="80" customWidth="1"/>
    <col min="2836" max="3072" width="11.5" style="80"/>
    <col min="3073" max="3073" width="4" style="80" customWidth="1"/>
    <col min="3074" max="3074" width="3.6640625" style="80" customWidth="1"/>
    <col min="3075" max="3075" width="3.5" style="80" customWidth="1"/>
    <col min="3076" max="3082" width="12.6640625" style="80" customWidth="1"/>
    <col min="3083" max="3083" width="19.83203125" style="80" customWidth="1"/>
    <col min="3084" max="3084" width="11.5" style="80"/>
    <col min="3085" max="3085" width="9.6640625" style="80" customWidth="1"/>
    <col min="3086" max="3086" width="11.5" style="80"/>
    <col min="3087" max="3087" width="7.5" style="80" customWidth="1"/>
    <col min="3088" max="3088" width="11.5" style="80"/>
    <col min="3089" max="3089" width="13.83203125" style="80" bestFit="1" customWidth="1"/>
    <col min="3090" max="3090" width="6.6640625" style="80" customWidth="1"/>
    <col min="3091" max="3091" width="24.33203125" style="80" customWidth="1"/>
    <col min="3092" max="3328" width="11.5" style="80"/>
    <col min="3329" max="3329" width="4" style="80" customWidth="1"/>
    <col min="3330" max="3330" width="3.6640625" style="80" customWidth="1"/>
    <col min="3331" max="3331" width="3.5" style="80" customWidth="1"/>
    <col min="3332" max="3338" width="12.6640625" style="80" customWidth="1"/>
    <col min="3339" max="3339" width="19.83203125" style="80" customWidth="1"/>
    <col min="3340" max="3340" width="11.5" style="80"/>
    <col min="3341" max="3341" width="9.6640625" style="80" customWidth="1"/>
    <col min="3342" max="3342" width="11.5" style="80"/>
    <col min="3343" max="3343" width="7.5" style="80" customWidth="1"/>
    <col min="3344" max="3344" width="11.5" style="80"/>
    <col min="3345" max="3345" width="13.83203125" style="80" bestFit="1" customWidth="1"/>
    <col min="3346" max="3346" width="6.6640625" style="80" customWidth="1"/>
    <col min="3347" max="3347" width="24.33203125" style="80" customWidth="1"/>
    <col min="3348" max="3584" width="11.5" style="80"/>
    <col min="3585" max="3585" width="4" style="80" customWidth="1"/>
    <col min="3586" max="3586" width="3.6640625" style="80" customWidth="1"/>
    <col min="3587" max="3587" width="3.5" style="80" customWidth="1"/>
    <col min="3588" max="3594" width="12.6640625" style="80" customWidth="1"/>
    <col min="3595" max="3595" width="19.83203125" style="80" customWidth="1"/>
    <col min="3596" max="3596" width="11.5" style="80"/>
    <col min="3597" max="3597" width="9.6640625" style="80" customWidth="1"/>
    <col min="3598" max="3598" width="11.5" style="80"/>
    <col min="3599" max="3599" width="7.5" style="80" customWidth="1"/>
    <col min="3600" max="3600" width="11.5" style="80"/>
    <col min="3601" max="3601" width="13.83203125" style="80" bestFit="1" customWidth="1"/>
    <col min="3602" max="3602" width="6.6640625" style="80" customWidth="1"/>
    <col min="3603" max="3603" width="24.33203125" style="80" customWidth="1"/>
    <col min="3604" max="3840" width="11.5" style="80"/>
    <col min="3841" max="3841" width="4" style="80" customWidth="1"/>
    <col min="3842" max="3842" width="3.6640625" style="80" customWidth="1"/>
    <col min="3843" max="3843" width="3.5" style="80" customWidth="1"/>
    <col min="3844" max="3850" width="12.6640625" style="80" customWidth="1"/>
    <col min="3851" max="3851" width="19.83203125" style="80" customWidth="1"/>
    <col min="3852" max="3852" width="11.5" style="80"/>
    <col min="3853" max="3853" width="9.6640625" style="80" customWidth="1"/>
    <col min="3854" max="3854" width="11.5" style="80"/>
    <col min="3855" max="3855" width="7.5" style="80" customWidth="1"/>
    <col min="3856" max="3856" width="11.5" style="80"/>
    <col min="3857" max="3857" width="13.83203125" style="80" bestFit="1" customWidth="1"/>
    <col min="3858" max="3858" width="6.6640625" style="80" customWidth="1"/>
    <col min="3859" max="3859" width="24.33203125" style="80" customWidth="1"/>
    <col min="3860" max="4096" width="11.5" style="80"/>
    <col min="4097" max="4097" width="4" style="80" customWidth="1"/>
    <col min="4098" max="4098" width="3.6640625" style="80" customWidth="1"/>
    <col min="4099" max="4099" width="3.5" style="80" customWidth="1"/>
    <col min="4100" max="4106" width="12.6640625" style="80" customWidth="1"/>
    <col min="4107" max="4107" width="19.83203125" style="80" customWidth="1"/>
    <col min="4108" max="4108" width="11.5" style="80"/>
    <col min="4109" max="4109" width="9.6640625" style="80" customWidth="1"/>
    <col min="4110" max="4110" width="11.5" style="80"/>
    <col min="4111" max="4111" width="7.5" style="80" customWidth="1"/>
    <col min="4112" max="4112" width="11.5" style="80"/>
    <col min="4113" max="4113" width="13.83203125" style="80" bestFit="1" customWidth="1"/>
    <col min="4114" max="4114" width="6.6640625" style="80" customWidth="1"/>
    <col min="4115" max="4115" width="24.33203125" style="80" customWidth="1"/>
    <col min="4116" max="4352" width="11.5" style="80"/>
    <col min="4353" max="4353" width="4" style="80" customWidth="1"/>
    <col min="4354" max="4354" width="3.6640625" style="80" customWidth="1"/>
    <col min="4355" max="4355" width="3.5" style="80" customWidth="1"/>
    <col min="4356" max="4362" width="12.6640625" style="80" customWidth="1"/>
    <col min="4363" max="4363" width="19.83203125" style="80" customWidth="1"/>
    <col min="4364" max="4364" width="11.5" style="80"/>
    <col min="4365" max="4365" width="9.6640625" style="80" customWidth="1"/>
    <col min="4366" max="4366" width="11.5" style="80"/>
    <col min="4367" max="4367" width="7.5" style="80" customWidth="1"/>
    <col min="4368" max="4368" width="11.5" style="80"/>
    <col min="4369" max="4369" width="13.83203125" style="80" bestFit="1" customWidth="1"/>
    <col min="4370" max="4370" width="6.6640625" style="80" customWidth="1"/>
    <col min="4371" max="4371" width="24.33203125" style="80" customWidth="1"/>
    <col min="4372" max="4608" width="11.5" style="80"/>
    <col min="4609" max="4609" width="4" style="80" customWidth="1"/>
    <col min="4610" max="4610" width="3.6640625" style="80" customWidth="1"/>
    <col min="4611" max="4611" width="3.5" style="80" customWidth="1"/>
    <col min="4612" max="4618" width="12.6640625" style="80" customWidth="1"/>
    <col min="4619" max="4619" width="19.83203125" style="80" customWidth="1"/>
    <col min="4620" max="4620" width="11.5" style="80"/>
    <col min="4621" max="4621" width="9.6640625" style="80" customWidth="1"/>
    <col min="4622" max="4622" width="11.5" style="80"/>
    <col min="4623" max="4623" width="7.5" style="80" customWidth="1"/>
    <col min="4624" max="4624" width="11.5" style="80"/>
    <col min="4625" max="4625" width="13.83203125" style="80" bestFit="1" customWidth="1"/>
    <col min="4626" max="4626" width="6.6640625" style="80" customWidth="1"/>
    <col min="4627" max="4627" width="24.33203125" style="80" customWidth="1"/>
    <col min="4628" max="4864" width="11.5" style="80"/>
    <col min="4865" max="4865" width="4" style="80" customWidth="1"/>
    <col min="4866" max="4866" width="3.6640625" style="80" customWidth="1"/>
    <col min="4867" max="4867" width="3.5" style="80" customWidth="1"/>
    <col min="4868" max="4874" width="12.6640625" style="80" customWidth="1"/>
    <col min="4875" max="4875" width="19.83203125" style="80" customWidth="1"/>
    <col min="4876" max="4876" width="11.5" style="80"/>
    <col min="4877" max="4877" width="9.6640625" style="80" customWidth="1"/>
    <col min="4878" max="4878" width="11.5" style="80"/>
    <col min="4879" max="4879" width="7.5" style="80" customWidth="1"/>
    <col min="4880" max="4880" width="11.5" style="80"/>
    <col min="4881" max="4881" width="13.83203125" style="80" bestFit="1" customWidth="1"/>
    <col min="4882" max="4882" width="6.6640625" style="80" customWidth="1"/>
    <col min="4883" max="4883" width="24.33203125" style="80" customWidth="1"/>
    <col min="4884" max="5120" width="11.5" style="80"/>
    <col min="5121" max="5121" width="4" style="80" customWidth="1"/>
    <col min="5122" max="5122" width="3.6640625" style="80" customWidth="1"/>
    <col min="5123" max="5123" width="3.5" style="80" customWidth="1"/>
    <col min="5124" max="5130" width="12.6640625" style="80" customWidth="1"/>
    <col min="5131" max="5131" width="19.83203125" style="80" customWidth="1"/>
    <col min="5132" max="5132" width="11.5" style="80"/>
    <col min="5133" max="5133" width="9.6640625" style="80" customWidth="1"/>
    <col min="5134" max="5134" width="11.5" style="80"/>
    <col min="5135" max="5135" width="7.5" style="80" customWidth="1"/>
    <col min="5136" max="5136" width="11.5" style="80"/>
    <col min="5137" max="5137" width="13.83203125" style="80" bestFit="1" customWidth="1"/>
    <col min="5138" max="5138" width="6.6640625" style="80" customWidth="1"/>
    <col min="5139" max="5139" width="24.33203125" style="80" customWidth="1"/>
    <col min="5140" max="5376" width="11.5" style="80"/>
    <col min="5377" max="5377" width="4" style="80" customWidth="1"/>
    <col min="5378" max="5378" width="3.6640625" style="80" customWidth="1"/>
    <col min="5379" max="5379" width="3.5" style="80" customWidth="1"/>
    <col min="5380" max="5386" width="12.6640625" style="80" customWidth="1"/>
    <col min="5387" max="5387" width="19.83203125" style="80" customWidth="1"/>
    <col min="5388" max="5388" width="11.5" style="80"/>
    <col min="5389" max="5389" width="9.6640625" style="80" customWidth="1"/>
    <col min="5390" max="5390" width="11.5" style="80"/>
    <col min="5391" max="5391" width="7.5" style="80" customWidth="1"/>
    <col min="5392" max="5392" width="11.5" style="80"/>
    <col min="5393" max="5393" width="13.83203125" style="80" bestFit="1" customWidth="1"/>
    <col min="5394" max="5394" width="6.6640625" style="80" customWidth="1"/>
    <col min="5395" max="5395" width="24.33203125" style="80" customWidth="1"/>
    <col min="5396" max="5632" width="11.5" style="80"/>
    <col min="5633" max="5633" width="4" style="80" customWidth="1"/>
    <col min="5634" max="5634" width="3.6640625" style="80" customWidth="1"/>
    <col min="5635" max="5635" width="3.5" style="80" customWidth="1"/>
    <col min="5636" max="5642" width="12.6640625" style="80" customWidth="1"/>
    <col min="5643" max="5643" width="19.83203125" style="80" customWidth="1"/>
    <col min="5644" max="5644" width="11.5" style="80"/>
    <col min="5645" max="5645" width="9.6640625" style="80" customWidth="1"/>
    <col min="5646" max="5646" width="11.5" style="80"/>
    <col min="5647" max="5647" width="7.5" style="80" customWidth="1"/>
    <col min="5648" max="5648" width="11.5" style="80"/>
    <col min="5649" max="5649" width="13.83203125" style="80" bestFit="1" customWidth="1"/>
    <col min="5650" max="5650" width="6.6640625" style="80" customWidth="1"/>
    <col min="5651" max="5651" width="24.33203125" style="80" customWidth="1"/>
    <col min="5652" max="5888" width="11.5" style="80"/>
    <col min="5889" max="5889" width="4" style="80" customWidth="1"/>
    <col min="5890" max="5890" width="3.6640625" style="80" customWidth="1"/>
    <col min="5891" max="5891" width="3.5" style="80" customWidth="1"/>
    <col min="5892" max="5898" width="12.6640625" style="80" customWidth="1"/>
    <col min="5899" max="5899" width="19.83203125" style="80" customWidth="1"/>
    <col min="5900" max="5900" width="11.5" style="80"/>
    <col min="5901" max="5901" width="9.6640625" style="80" customWidth="1"/>
    <col min="5902" max="5902" width="11.5" style="80"/>
    <col min="5903" max="5903" width="7.5" style="80" customWidth="1"/>
    <col min="5904" max="5904" width="11.5" style="80"/>
    <col min="5905" max="5905" width="13.83203125" style="80" bestFit="1" customWidth="1"/>
    <col min="5906" max="5906" width="6.6640625" style="80" customWidth="1"/>
    <col min="5907" max="5907" width="24.33203125" style="80" customWidth="1"/>
    <col min="5908" max="6144" width="11.5" style="80"/>
    <col min="6145" max="6145" width="4" style="80" customWidth="1"/>
    <col min="6146" max="6146" width="3.6640625" style="80" customWidth="1"/>
    <col min="6147" max="6147" width="3.5" style="80" customWidth="1"/>
    <col min="6148" max="6154" width="12.6640625" style="80" customWidth="1"/>
    <col min="6155" max="6155" width="19.83203125" style="80" customWidth="1"/>
    <col min="6156" max="6156" width="11.5" style="80"/>
    <col min="6157" max="6157" width="9.6640625" style="80" customWidth="1"/>
    <col min="6158" max="6158" width="11.5" style="80"/>
    <col min="6159" max="6159" width="7.5" style="80" customWidth="1"/>
    <col min="6160" max="6160" width="11.5" style="80"/>
    <col min="6161" max="6161" width="13.83203125" style="80" bestFit="1" customWidth="1"/>
    <col min="6162" max="6162" width="6.6640625" style="80" customWidth="1"/>
    <col min="6163" max="6163" width="24.33203125" style="80" customWidth="1"/>
    <col min="6164" max="6400" width="11.5" style="80"/>
    <col min="6401" max="6401" width="4" style="80" customWidth="1"/>
    <col min="6402" max="6402" width="3.6640625" style="80" customWidth="1"/>
    <col min="6403" max="6403" width="3.5" style="80" customWidth="1"/>
    <col min="6404" max="6410" width="12.6640625" style="80" customWidth="1"/>
    <col min="6411" max="6411" width="19.83203125" style="80" customWidth="1"/>
    <col min="6412" max="6412" width="11.5" style="80"/>
    <col min="6413" max="6413" width="9.6640625" style="80" customWidth="1"/>
    <col min="6414" max="6414" width="11.5" style="80"/>
    <col min="6415" max="6415" width="7.5" style="80" customWidth="1"/>
    <col min="6416" max="6416" width="11.5" style="80"/>
    <col min="6417" max="6417" width="13.83203125" style="80" bestFit="1" customWidth="1"/>
    <col min="6418" max="6418" width="6.6640625" style="80" customWidth="1"/>
    <col min="6419" max="6419" width="24.33203125" style="80" customWidth="1"/>
    <col min="6420" max="6656" width="11.5" style="80"/>
    <col min="6657" max="6657" width="4" style="80" customWidth="1"/>
    <col min="6658" max="6658" width="3.6640625" style="80" customWidth="1"/>
    <col min="6659" max="6659" width="3.5" style="80" customWidth="1"/>
    <col min="6660" max="6666" width="12.6640625" style="80" customWidth="1"/>
    <col min="6667" max="6667" width="19.83203125" style="80" customWidth="1"/>
    <col min="6668" max="6668" width="11.5" style="80"/>
    <col min="6669" max="6669" width="9.6640625" style="80" customWidth="1"/>
    <col min="6670" max="6670" width="11.5" style="80"/>
    <col min="6671" max="6671" width="7.5" style="80" customWidth="1"/>
    <col min="6672" max="6672" width="11.5" style="80"/>
    <col min="6673" max="6673" width="13.83203125" style="80" bestFit="1" customWidth="1"/>
    <col min="6674" max="6674" width="6.6640625" style="80" customWidth="1"/>
    <col min="6675" max="6675" width="24.33203125" style="80" customWidth="1"/>
    <col min="6676" max="6912" width="11.5" style="80"/>
    <col min="6913" max="6913" width="4" style="80" customWidth="1"/>
    <col min="6914" max="6914" width="3.6640625" style="80" customWidth="1"/>
    <col min="6915" max="6915" width="3.5" style="80" customWidth="1"/>
    <col min="6916" max="6922" width="12.6640625" style="80" customWidth="1"/>
    <col min="6923" max="6923" width="19.83203125" style="80" customWidth="1"/>
    <col min="6924" max="6924" width="11.5" style="80"/>
    <col min="6925" max="6925" width="9.6640625" style="80" customWidth="1"/>
    <col min="6926" max="6926" width="11.5" style="80"/>
    <col min="6927" max="6927" width="7.5" style="80" customWidth="1"/>
    <col min="6928" max="6928" width="11.5" style="80"/>
    <col min="6929" max="6929" width="13.83203125" style="80" bestFit="1" customWidth="1"/>
    <col min="6930" max="6930" width="6.6640625" style="80" customWidth="1"/>
    <col min="6931" max="6931" width="24.33203125" style="80" customWidth="1"/>
    <col min="6932" max="7168" width="11.5" style="80"/>
    <col min="7169" max="7169" width="4" style="80" customWidth="1"/>
    <col min="7170" max="7170" width="3.6640625" style="80" customWidth="1"/>
    <col min="7171" max="7171" width="3.5" style="80" customWidth="1"/>
    <col min="7172" max="7178" width="12.6640625" style="80" customWidth="1"/>
    <col min="7179" max="7179" width="19.83203125" style="80" customWidth="1"/>
    <col min="7180" max="7180" width="11.5" style="80"/>
    <col min="7181" max="7181" width="9.6640625" style="80" customWidth="1"/>
    <col min="7182" max="7182" width="11.5" style="80"/>
    <col min="7183" max="7183" width="7.5" style="80" customWidth="1"/>
    <col min="7184" max="7184" width="11.5" style="80"/>
    <col min="7185" max="7185" width="13.83203125" style="80" bestFit="1" customWidth="1"/>
    <col min="7186" max="7186" width="6.6640625" style="80" customWidth="1"/>
    <col min="7187" max="7187" width="24.33203125" style="80" customWidth="1"/>
    <col min="7188" max="7424" width="11.5" style="80"/>
    <col min="7425" max="7425" width="4" style="80" customWidth="1"/>
    <col min="7426" max="7426" width="3.6640625" style="80" customWidth="1"/>
    <col min="7427" max="7427" width="3.5" style="80" customWidth="1"/>
    <col min="7428" max="7434" width="12.6640625" style="80" customWidth="1"/>
    <col min="7435" max="7435" width="19.83203125" style="80" customWidth="1"/>
    <col min="7436" max="7436" width="11.5" style="80"/>
    <col min="7437" max="7437" width="9.6640625" style="80" customWidth="1"/>
    <col min="7438" max="7438" width="11.5" style="80"/>
    <col min="7439" max="7439" width="7.5" style="80" customWidth="1"/>
    <col min="7440" max="7440" width="11.5" style="80"/>
    <col min="7441" max="7441" width="13.83203125" style="80" bestFit="1" customWidth="1"/>
    <col min="7442" max="7442" width="6.6640625" style="80" customWidth="1"/>
    <col min="7443" max="7443" width="24.33203125" style="80" customWidth="1"/>
    <col min="7444" max="7680" width="11.5" style="80"/>
    <col min="7681" max="7681" width="4" style="80" customWidth="1"/>
    <col min="7682" max="7682" width="3.6640625" style="80" customWidth="1"/>
    <col min="7683" max="7683" width="3.5" style="80" customWidth="1"/>
    <col min="7684" max="7690" width="12.6640625" style="80" customWidth="1"/>
    <col min="7691" max="7691" width="19.83203125" style="80" customWidth="1"/>
    <col min="7692" max="7692" width="11.5" style="80"/>
    <col min="7693" max="7693" width="9.6640625" style="80" customWidth="1"/>
    <col min="7694" max="7694" width="11.5" style="80"/>
    <col min="7695" max="7695" width="7.5" style="80" customWidth="1"/>
    <col min="7696" max="7696" width="11.5" style="80"/>
    <col min="7697" max="7697" width="13.83203125" style="80" bestFit="1" customWidth="1"/>
    <col min="7698" max="7698" width="6.6640625" style="80" customWidth="1"/>
    <col min="7699" max="7699" width="24.33203125" style="80" customWidth="1"/>
    <col min="7700" max="7936" width="11.5" style="80"/>
    <col min="7937" max="7937" width="4" style="80" customWidth="1"/>
    <col min="7938" max="7938" width="3.6640625" style="80" customWidth="1"/>
    <col min="7939" max="7939" width="3.5" style="80" customWidth="1"/>
    <col min="7940" max="7946" width="12.6640625" style="80" customWidth="1"/>
    <col min="7947" max="7947" width="19.83203125" style="80" customWidth="1"/>
    <col min="7948" max="7948" width="11.5" style="80"/>
    <col min="7949" max="7949" width="9.6640625" style="80" customWidth="1"/>
    <col min="7950" max="7950" width="11.5" style="80"/>
    <col min="7951" max="7951" width="7.5" style="80" customWidth="1"/>
    <col min="7952" max="7952" width="11.5" style="80"/>
    <col min="7953" max="7953" width="13.83203125" style="80" bestFit="1" customWidth="1"/>
    <col min="7954" max="7954" width="6.6640625" style="80" customWidth="1"/>
    <col min="7955" max="7955" width="24.33203125" style="80" customWidth="1"/>
    <col min="7956" max="8192" width="11.5" style="80"/>
    <col min="8193" max="8193" width="4" style="80" customWidth="1"/>
    <col min="8194" max="8194" width="3.6640625" style="80" customWidth="1"/>
    <col min="8195" max="8195" width="3.5" style="80" customWidth="1"/>
    <col min="8196" max="8202" width="12.6640625" style="80" customWidth="1"/>
    <col min="8203" max="8203" width="19.83203125" style="80" customWidth="1"/>
    <col min="8204" max="8204" width="11.5" style="80"/>
    <col min="8205" max="8205" width="9.6640625" style="80" customWidth="1"/>
    <col min="8206" max="8206" width="11.5" style="80"/>
    <col min="8207" max="8207" width="7.5" style="80" customWidth="1"/>
    <col min="8208" max="8208" width="11.5" style="80"/>
    <col min="8209" max="8209" width="13.83203125" style="80" bestFit="1" customWidth="1"/>
    <col min="8210" max="8210" width="6.6640625" style="80" customWidth="1"/>
    <col min="8211" max="8211" width="24.33203125" style="80" customWidth="1"/>
    <col min="8212" max="8448" width="11.5" style="80"/>
    <col min="8449" max="8449" width="4" style="80" customWidth="1"/>
    <col min="8450" max="8450" width="3.6640625" style="80" customWidth="1"/>
    <col min="8451" max="8451" width="3.5" style="80" customWidth="1"/>
    <col min="8452" max="8458" width="12.6640625" style="80" customWidth="1"/>
    <col min="8459" max="8459" width="19.83203125" style="80" customWidth="1"/>
    <col min="8460" max="8460" width="11.5" style="80"/>
    <col min="8461" max="8461" width="9.6640625" style="80" customWidth="1"/>
    <col min="8462" max="8462" width="11.5" style="80"/>
    <col min="8463" max="8463" width="7.5" style="80" customWidth="1"/>
    <col min="8464" max="8464" width="11.5" style="80"/>
    <col min="8465" max="8465" width="13.83203125" style="80" bestFit="1" customWidth="1"/>
    <col min="8466" max="8466" width="6.6640625" style="80" customWidth="1"/>
    <col min="8467" max="8467" width="24.33203125" style="80" customWidth="1"/>
    <col min="8468" max="8704" width="11.5" style="80"/>
    <col min="8705" max="8705" width="4" style="80" customWidth="1"/>
    <col min="8706" max="8706" width="3.6640625" style="80" customWidth="1"/>
    <col min="8707" max="8707" width="3.5" style="80" customWidth="1"/>
    <col min="8708" max="8714" width="12.6640625" style="80" customWidth="1"/>
    <col min="8715" max="8715" width="19.83203125" style="80" customWidth="1"/>
    <col min="8716" max="8716" width="11.5" style="80"/>
    <col min="8717" max="8717" width="9.6640625" style="80" customWidth="1"/>
    <col min="8718" max="8718" width="11.5" style="80"/>
    <col min="8719" max="8719" width="7.5" style="80" customWidth="1"/>
    <col min="8720" max="8720" width="11.5" style="80"/>
    <col min="8721" max="8721" width="13.83203125" style="80" bestFit="1" customWidth="1"/>
    <col min="8722" max="8722" width="6.6640625" style="80" customWidth="1"/>
    <col min="8723" max="8723" width="24.33203125" style="80" customWidth="1"/>
    <col min="8724" max="8960" width="11.5" style="80"/>
    <col min="8961" max="8961" width="4" style="80" customWidth="1"/>
    <col min="8962" max="8962" width="3.6640625" style="80" customWidth="1"/>
    <col min="8963" max="8963" width="3.5" style="80" customWidth="1"/>
    <col min="8964" max="8970" width="12.6640625" style="80" customWidth="1"/>
    <col min="8971" max="8971" width="19.83203125" style="80" customWidth="1"/>
    <col min="8972" max="8972" width="11.5" style="80"/>
    <col min="8973" max="8973" width="9.6640625" style="80" customWidth="1"/>
    <col min="8974" max="8974" width="11.5" style="80"/>
    <col min="8975" max="8975" width="7.5" style="80" customWidth="1"/>
    <col min="8976" max="8976" width="11.5" style="80"/>
    <col min="8977" max="8977" width="13.83203125" style="80" bestFit="1" customWidth="1"/>
    <col min="8978" max="8978" width="6.6640625" style="80" customWidth="1"/>
    <col min="8979" max="8979" width="24.33203125" style="80" customWidth="1"/>
    <col min="8980" max="9216" width="11.5" style="80"/>
    <col min="9217" max="9217" width="4" style="80" customWidth="1"/>
    <col min="9218" max="9218" width="3.6640625" style="80" customWidth="1"/>
    <col min="9219" max="9219" width="3.5" style="80" customWidth="1"/>
    <col min="9220" max="9226" width="12.6640625" style="80" customWidth="1"/>
    <col min="9227" max="9227" width="19.83203125" style="80" customWidth="1"/>
    <col min="9228" max="9228" width="11.5" style="80"/>
    <col min="9229" max="9229" width="9.6640625" style="80" customWidth="1"/>
    <col min="9230" max="9230" width="11.5" style="80"/>
    <col min="9231" max="9231" width="7.5" style="80" customWidth="1"/>
    <col min="9232" max="9232" width="11.5" style="80"/>
    <col min="9233" max="9233" width="13.83203125" style="80" bestFit="1" customWidth="1"/>
    <col min="9234" max="9234" width="6.6640625" style="80" customWidth="1"/>
    <col min="9235" max="9235" width="24.33203125" style="80" customWidth="1"/>
    <col min="9236" max="9472" width="11.5" style="80"/>
    <col min="9473" max="9473" width="4" style="80" customWidth="1"/>
    <col min="9474" max="9474" width="3.6640625" style="80" customWidth="1"/>
    <col min="9475" max="9475" width="3.5" style="80" customWidth="1"/>
    <col min="9476" max="9482" width="12.6640625" style="80" customWidth="1"/>
    <col min="9483" max="9483" width="19.83203125" style="80" customWidth="1"/>
    <col min="9484" max="9484" width="11.5" style="80"/>
    <col min="9485" max="9485" width="9.6640625" style="80" customWidth="1"/>
    <col min="9486" max="9486" width="11.5" style="80"/>
    <col min="9487" max="9487" width="7.5" style="80" customWidth="1"/>
    <col min="9488" max="9488" width="11.5" style="80"/>
    <col min="9489" max="9489" width="13.83203125" style="80" bestFit="1" customWidth="1"/>
    <col min="9490" max="9490" width="6.6640625" style="80" customWidth="1"/>
    <col min="9491" max="9491" width="24.33203125" style="80" customWidth="1"/>
    <col min="9492" max="9728" width="11.5" style="80"/>
    <col min="9729" max="9729" width="4" style="80" customWidth="1"/>
    <col min="9730" max="9730" width="3.6640625" style="80" customWidth="1"/>
    <col min="9731" max="9731" width="3.5" style="80" customWidth="1"/>
    <col min="9732" max="9738" width="12.6640625" style="80" customWidth="1"/>
    <col min="9739" max="9739" width="19.83203125" style="80" customWidth="1"/>
    <col min="9740" max="9740" width="11.5" style="80"/>
    <col min="9741" max="9741" width="9.6640625" style="80" customWidth="1"/>
    <col min="9742" max="9742" width="11.5" style="80"/>
    <col min="9743" max="9743" width="7.5" style="80" customWidth="1"/>
    <col min="9744" max="9744" width="11.5" style="80"/>
    <col min="9745" max="9745" width="13.83203125" style="80" bestFit="1" customWidth="1"/>
    <col min="9746" max="9746" width="6.6640625" style="80" customWidth="1"/>
    <col min="9747" max="9747" width="24.33203125" style="80" customWidth="1"/>
    <col min="9748" max="9984" width="11.5" style="80"/>
    <col min="9985" max="9985" width="4" style="80" customWidth="1"/>
    <col min="9986" max="9986" width="3.6640625" style="80" customWidth="1"/>
    <col min="9987" max="9987" width="3.5" style="80" customWidth="1"/>
    <col min="9988" max="9994" width="12.6640625" style="80" customWidth="1"/>
    <col min="9995" max="9995" width="19.83203125" style="80" customWidth="1"/>
    <col min="9996" max="9996" width="11.5" style="80"/>
    <col min="9997" max="9997" width="9.6640625" style="80" customWidth="1"/>
    <col min="9998" max="9998" width="11.5" style="80"/>
    <col min="9999" max="9999" width="7.5" style="80" customWidth="1"/>
    <col min="10000" max="10000" width="11.5" style="80"/>
    <col min="10001" max="10001" width="13.83203125" style="80" bestFit="1" customWidth="1"/>
    <col min="10002" max="10002" width="6.6640625" style="80" customWidth="1"/>
    <col min="10003" max="10003" width="24.33203125" style="80" customWidth="1"/>
    <col min="10004" max="10240" width="11.5" style="80"/>
    <col min="10241" max="10241" width="4" style="80" customWidth="1"/>
    <col min="10242" max="10242" width="3.6640625" style="80" customWidth="1"/>
    <col min="10243" max="10243" width="3.5" style="80" customWidth="1"/>
    <col min="10244" max="10250" width="12.6640625" style="80" customWidth="1"/>
    <col min="10251" max="10251" width="19.83203125" style="80" customWidth="1"/>
    <col min="10252" max="10252" width="11.5" style="80"/>
    <col min="10253" max="10253" width="9.6640625" style="80" customWidth="1"/>
    <col min="10254" max="10254" width="11.5" style="80"/>
    <col min="10255" max="10255" width="7.5" style="80" customWidth="1"/>
    <col min="10256" max="10256" width="11.5" style="80"/>
    <col min="10257" max="10257" width="13.83203125" style="80" bestFit="1" customWidth="1"/>
    <col min="10258" max="10258" width="6.6640625" style="80" customWidth="1"/>
    <col min="10259" max="10259" width="24.33203125" style="80" customWidth="1"/>
    <col min="10260" max="10496" width="11.5" style="80"/>
    <col min="10497" max="10497" width="4" style="80" customWidth="1"/>
    <col min="10498" max="10498" width="3.6640625" style="80" customWidth="1"/>
    <col min="10499" max="10499" width="3.5" style="80" customWidth="1"/>
    <col min="10500" max="10506" width="12.6640625" style="80" customWidth="1"/>
    <col min="10507" max="10507" width="19.83203125" style="80" customWidth="1"/>
    <col min="10508" max="10508" width="11.5" style="80"/>
    <col min="10509" max="10509" width="9.6640625" style="80" customWidth="1"/>
    <col min="10510" max="10510" width="11.5" style="80"/>
    <col min="10511" max="10511" width="7.5" style="80" customWidth="1"/>
    <col min="10512" max="10512" width="11.5" style="80"/>
    <col min="10513" max="10513" width="13.83203125" style="80" bestFit="1" customWidth="1"/>
    <col min="10514" max="10514" width="6.6640625" style="80" customWidth="1"/>
    <col min="10515" max="10515" width="24.33203125" style="80" customWidth="1"/>
    <col min="10516" max="10752" width="11.5" style="80"/>
    <col min="10753" max="10753" width="4" style="80" customWidth="1"/>
    <col min="10754" max="10754" width="3.6640625" style="80" customWidth="1"/>
    <col min="10755" max="10755" width="3.5" style="80" customWidth="1"/>
    <col min="10756" max="10762" width="12.6640625" style="80" customWidth="1"/>
    <col min="10763" max="10763" width="19.83203125" style="80" customWidth="1"/>
    <col min="10764" max="10764" width="11.5" style="80"/>
    <col min="10765" max="10765" width="9.6640625" style="80" customWidth="1"/>
    <col min="10766" max="10766" width="11.5" style="80"/>
    <col min="10767" max="10767" width="7.5" style="80" customWidth="1"/>
    <col min="10768" max="10768" width="11.5" style="80"/>
    <col min="10769" max="10769" width="13.83203125" style="80" bestFit="1" customWidth="1"/>
    <col min="10770" max="10770" width="6.6640625" style="80" customWidth="1"/>
    <col min="10771" max="10771" width="24.33203125" style="80" customWidth="1"/>
    <col min="10772" max="11008" width="11.5" style="80"/>
    <col min="11009" max="11009" width="4" style="80" customWidth="1"/>
    <col min="11010" max="11010" width="3.6640625" style="80" customWidth="1"/>
    <col min="11011" max="11011" width="3.5" style="80" customWidth="1"/>
    <col min="11012" max="11018" width="12.6640625" style="80" customWidth="1"/>
    <col min="11019" max="11019" width="19.83203125" style="80" customWidth="1"/>
    <col min="11020" max="11020" width="11.5" style="80"/>
    <col min="11021" max="11021" width="9.6640625" style="80" customWidth="1"/>
    <col min="11022" max="11022" width="11.5" style="80"/>
    <col min="11023" max="11023" width="7.5" style="80" customWidth="1"/>
    <col min="11024" max="11024" width="11.5" style="80"/>
    <col min="11025" max="11025" width="13.83203125" style="80" bestFit="1" customWidth="1"/>
    <col min="11026" max="11026" width="6.6640625" style="80" customWidth="1"/>
    <col min="11027" max="11027" width="24.33203125" style="80" customWidth="1"/>
    <col min="11028" max="11264" width="11.5" style="80"/>
    <col min="11265" max="11265" width="4" style="80" customWidth="1"/>
    <col min="11266" max="11266" width="3.6640625" style="80" customWidth="1"/>
    <col min="11267" max="11267" width="3.5" style="80" customWidth="1"/>
    <col min="11268" max="11274" width="12.6640625" style="80" customWidth="1"/>
    <col min="11275" max="11275" width="19.83203125" style="80" customWidth="1"/>
    <col min="11276" max="11276" width="11.5" style="80"/>
    <col min="11277" max="11277" width="9.6640625" style="80" customWidth="1"/>
    <col min="11278" max="11278" width="11.5" style="80"/>
    <col min="11279" max="11279" width="7.5" style="80" customWidth="1"/>
    <col min="11280" max="11280" width="11.5" style="80"/>
    <col min="11281" max="11281" width="13.83203125" style="80" bestFit="1" customWidth="1"/>
    <col min="11282" max="11282" width="6.6640625" style="80" customWidth="1"/>
    <col min="11283" max="11283" width="24.33203125" style="80" customWidth="1"/>
    <col min="11284" max="11520" width="11.5" style="80"/>
    <col min="11521" max="11521" width="4" style="80" customWidth="1"/>
    <col min="11522" max="11522" width="3.6640625" style="80" customWidth="1"/>
    <col min="11523" max="11523" width="3.5" style="80" customWidth="1"/>
    <col min="11524" max="11530" width="12.6640625" style="80" customWidth="1"/>
    <col min="11531" max="11531" width="19.83203125" style="80" customWidth="1"/>
    <col min="11532" max="11532" width="11.5" style="80"/>
    <col min="11533" max="11533" width="9.6640625" style="80" customWidth="1"/>
    <col min="11534" max="11534" width="11.5" style="80"/>
    <col min="11535" max="11535" width="7.5" style="80" customWidth="1"/>
    <col min="11536" max="11536" width="11.5" style="80"/>
    <col min="11537" max="11537" width="13.83203125" style="80" bestFit="1" customWidth="1"/>
    <col min="11538" max="11538" width="6.6640625" style="80" customWidth="1"/>
    <col min="11539" max="11539" width="24.33203125" style="80" customWidth="1"/>
    <col min="11540" max="11776" width="11.5" style="80"/>
    <col min="11777" max="11777" width="4" style="80" customWidth="1"/>
    <col min="11778" max="11778" width="3.6640625" style="80" customWidth="1"/>
    <col min="11779" max="11779" width="3.5" style="80" customWidth="1"/>
    <col min="11780" max="11786" width="12.6640625" style="80" customWidth="1"/>
    <col min="11787" max="11787" width="19.83203125" style="80" customWidth="1"/>
    <col min="11788" max="11788" width="11.5" style="80"/>
    <col min="11789" max="11789" width="9.6640625" style="80" customWidth="1"/>
    <col min="11790" max="11790" width="11.5" style="80"/>
    <col min="11791" max="11791" width="7.5" style="80" customWidth="1"/>
    <col min="11792" max="11792" width="11.5" style="80"/>
    <col min="11793" max="11793" width="13.83203125" style="80" bestFit="1" customWidth="1"/>
    <col min="11794" max="11794" width="6.6640625" style="80" customWidth="1"/>
    <col min="11795" max="11795" width="24.33203125" style="80" customWidth="1"/>
    <col min="11796" max="12032" width="11.5" style="80"/>
    <col min="12033" max="12033" width="4" style="80" customWidth="1"/>
    <col min="12034" max="12034" width="3.6640625" style="80" customWidth="1"/>
    <col min="12035" max="12035" width="3.5" style="80" customWidth="1"/>
    <col min="12036" max="12042" width="12.6640625" style="80" customWidth="1"/>
    <col min="12043" max="12043" width="19.83203125" style="80" customWidth="1"/>
    <col min="12044" max="12044" width="11.5" style="80"/>
    <col min="12045" max="12045" width="9.6640625" style="80" customWidth="1"/>
    <col min="12046" max="12046" width="11.5" style="80"/>
    <col min="12047" max="12047" width="7.5" style="80" customWidth="1"/>
    <col min="12048" max="12048" width="11.5" style="80"/>
    <col min="12049" max="12049" width="13.83203125" style="80" bestFit="1" customWidth="1"/>
    <col min="12050" max="12050" width="6.6640625" style="80" customWidth="1"/>
    <col min="12051" max="12051" width="24.33203125" style="80" customWidth="1"/>
    <col min="12052" max="12288" width="11.5" style="80"/>
    <col min="12289" max="12289" width="4" style="80" customWidth="1"/>
    <col min="12290" max="12290" width="3.6640625" style="80" customWidth="1"/>
    <col min="12291" max="12291" width="3.5" style="80" customWidth="1"/>
    <col min="12292" max="12298" width="12.6640625" style="80" customWidth="1"/>
    <col min="12299" max="12299" width="19.83203125" style="80" customWidth="1"/>
    <col min="12300" max="12300" width="11.5" style="80"/>
    <col min="12301" max="12301" width="9.6640625" style="80" customWidth="1"/>
    <col min="12302" max="12302" width="11.5" style="80"/>
    <col min="12303" max="12303" width="7.5" style="80" customWidth="1"/>
    <col min="12304" max="12304" width="11.5" style="80"/>
    <col min="12305" max="12305" width="13.83203125" style="80" bestFit="1" customWidth="1"/>
    <col min="12306" max="12306" width="6.6640625" style="80" customWidth="1"/>
    <col min="12307" max="12307" width="24.33203125" style="80" customWidth="1"/>
    <col min="12308" max="12544" width="11.5" style="80"/>
    <col min="12545" max="12545" width="4" style="80" customWidth="1"/>
    <col min="12546" max="12546" width="3.6640625" style="80" customWidth="1"/>
    <col min="12547" max="12547" width="3.5" style="80" customWidth="1"/>
    <col min="12548" max="12554" width="12.6640625" style="80" customWidth="1"/>
    <col min="12555" max="12555" width="19.83203125" style="80" customWidth="1"/>
    <col min="12556" max="12556" width="11.5" style="80"/>
    <col min="12557" max="12557" width="9.6640625" style="80" customWidth="1"/>
    <col min="12558" max="12558" width="11.5" style="80"/>
    <col min="12559" max="12559" width="7.5" style="80" customWidth="1"/>
    <col min="12560" max="12560" width="11.5" style="80"/>
    <col min="12561" max="12561" width="13.83203125" style="80" bestFit="1" customWidth="1"/>
    <col min="12562" max="12562" width="6.6640625" style="80" customWidth="1"/>
    <col min="12563" max="12563" width="24.33203125" style="80" customWidth="1"/>
    <col min="12564" max="12800" width="11.5" style="80"/>
    <col min="12801" max="12801" width="4" style="80" customWidth="1"/>
    <col min="12802" max="12802" width="3.6640625" style="80" customWidth="1"/>
    <col min="12803" max="12803" width="3.5" style="80" customWidth="1"/>
    <col min="12804" max="12810" width="12.6640625" style="80" customWidth="1"/>
    <col min="12811" max="12811" width="19.83203125" style="80" customWidth="1"/>
    <col min="12812" max="12812" width="11.5" style="80"/>
    <col min="12813" max="12813" width="9.6640625" style="80" customWidth="1"/>
    <col min="12814" max="12814" width="11.5" style="80"/>
    <col min="12815" max="12815" width="7.5" style="80" customWidth="1"/>
    <col min="12816" max="12816" width="11.5" style="80"/>
    <col min="12817" max="12817" width="13.83203125" style="80" bestFit="1" customWidth="1"/>
    <col min="12818" max="12818" width="6.6640625" style="80" customWidth="1"/>
    <col min="12819" max="12819" width="24.33203125" style="80" customWidth="1"/>
    <col min="12820" max="13056" width="11.5" style="80"/>
    <col min="13057" max="13057" width="4" style="80" customWidth="1"/>
    <col min="13058" max="13058" width="3.6640625" style="80" customWidth="1"/>
    <col min="13059" max="13059" width="3.5" style="80" customWidth="1"/>
    <col min="13060" max="13066" width="12.6640625" style="80" customWidth="1"/>
    <col min="13067" max="13067" width="19.83203125" style="80" customWidth="1"/>
    <col min="13068" max="13068" width="11.5" style="80"/>
    <col min="13069" max="13069" width="9.6640625" style="80" customWidth="1"/>
    <col min="13070" max="13070" width="11.5" style="80"/>
    <col min="13071" max="13071" width="7.5" style="80" customWidth="1"/>
    <col min="13072" max="13072" width="11.5" style="80"/>
    <col min="13073" max="13073" width="13.83203125" style="80" bestFit="1" customWidth="1"/>
    <col min="13074" max="13074" width="6.6640625" style="80" customWidth="1"/>
    <col min="13075" max="13075" width="24.33203125" style="80" customWidth="1"/>
    <col min="13076" max="13312" width="11.5" style="80"/>
    <col min="13313" max="13313" width="4" style="80" customWidth="1"/>
    <col min="13314" max="13314" width="3.6640625" style="80" customWidth="1"/>
    <col min="13315" max="13315" width="3.5" style="80" customWidth="1"/>
    <col min="13316" max="13322" width="12.6640625" style="80" customWidth="1"/>
    <col min="13323" max="13323" width="19.83203125" style="80" customWidth="1"/>
    <col min="13324" max="13324" width="11.5" style="80"/>
    <col min="13325" max="13325" width="9.6640625" style="80" customWidth="1"/>
    <col min="13326" max="13326" width="11.5" style="80"/>
    <col min="13327" max="13327" width="7.5" style="80" customWidth="1"/>
    <col min="13328" max="13328" width="11.5" style="80"/>
    <col min="13329" max="13329" width="13.83203125" style="80" bestFit="1" customWidth="1"/>
    <col min="13330" max="13330" width="6.6640625" style="80" customWidth="1"/>
    <col min="13331" max="13331" width="24.33203125" style="80" customWidth="1"/>
    <col min="13332" max="13568" width="11.5" style="80"/>
    <col min="13569" max="13569" width="4" style="80" customWidth="1"/>
    <col min="13570" max="13570" width="3.6640625" style="80" customWidth="1"/>
    <col min="13571" max="13571" width="3.5" style="80" customWidth="1"/>
    <col min="13572" max="13578" width="12.6640625" style="80" customWidth="1"/>
    <col min="13579" max="13579" width="19.83203125" style="80" customWidth="1"/>
    <col min="13580" max="13580" width="11.5" style="80"/>
    <col min="13581" max="13581" width="9.6640625" style="80" customWidth="1"/>
    <col min="13582" max="13582" width="11.5" style="80"/>
    <col min="13583" max="13583" width="7.5" style="80" customWidth="1"/>
    <col min="13584" max="13584" width="11.5" style="80"/>
    <col min="13585" max="13585" width="13.83203125" style="80" bestFit="1" customWidth="1"/>
    <col min="13586" max="13586" width="6.6640625" style="80" customWidth="1"/>
    <col min="13587" max="13587" width="24.33203125" style="80" customWidth="1"/>
    <col min="13588" max="13824" width="11.5" style="80"/>
    <col min="13825" max="13825" width="4" style="80" customWidth="1"/>
    <col min="13826" max="13826" width="3.6640625" style="80" customWidth="1"/>
    <col min="13827" max="13827" width="3.5" style="80" customWidth="1"/>
    <col min="13828" max="13834" width="12.6640625" style="80" customWidth="1"/>
    <col min="13835" max="13835" width="19.83203125" style="80" customWidth="1"/>
    <col min="13836" max="13836" width="11.5" style="80"/>
    <col min="13837" max="13837" width="9.6640625" style="80" customWidth="1"/>
    <col min="13838" max="13838" width="11.5" style="80"/>
    <col min="13839" max="13839" width="7.5" style="80" customWidth="1"/>
    <col min="13840" max="13840" width="11.5" style="80"/>
    <col min="13841" max="13841" width="13.83203125" style="80" bestFit="1" customWidth="1"/>
    <col min="13842" max="13842" width="6.6640625" style="80" customWidth="1"/>
    <col min="13843" max="13843" width="24.33203125" style="80" customWidth="1"/>
    <col min="13844" max="14080" width="11.5" style="80"/>
    <col min="14081" max="14081" width="4" style="80" customWidth="1"/>
    <col min="14082" max="14082" width="3.6640625" style="80" customWidth="1"/>
    <col min="14083" max="14083" width="3.5" style="80" customWidth="1"/>
    <col min="14084" max="14090" width="12.6640625" style="80" customWidth="1"/>
    <col min="14091" max="14091" width="19.83203125" style="80" customWidth="1"/>
    <col min="14092" max="14092" width="11.5" style="80"/>
    <col min="14093" max="14093" width="9.6640625" style="80" customWidth="1"/>
    <col min="14094" max="14094" width="11.5" style="80"/>
    <col min="14095" max="14095" width="7.5" style="80" customWidth="1"/>
    <col min="14096" max="14096" width="11.5" style="80"/>
    <col min="14097" max="14097" width="13.83203125" style="80" bestFit="1" customWidth="1"/>
    <col min="14098" max="14098" width="6.6640625" style="80" customWidth="1"/>
    <col min="14099" max="14099" width="24.33203125" style="80" customWidth="1"/>
    <col min="14100" max="14336" width="11.5" style="80"/>
    <col min="14337" max="14337" width="4" style="80" customWidth="1"/>
    <col min="14338" max="14338" width="3.6640625" style="80" customWidth="1"/>
    <col min="14339" max="14339" width="3.5" style="80" customWidth="1"/>
    <col min="14340" max="14346" width="12.6640625" style="80" customWidth="1"/>
    <col min="14347" max="14347" width="19.83203125" style="80" customWidth="1"/>
    <col min="14348" max="14348" width="11.5" style="80"/>
    <col min="14349" max="14349" width="9.6640625" style="80" customWidth="1"/>
    <col min="14350" max="14350" width="11.5" style="80"/>
    <col min="14351" max="14351" width="7.5" style="80" customWidth="1"/>
    <col min="14352" max="14352" width="11.5" style="80"/>
    <col min="14353" max="14353" width="13.83203125" style="80" bestFit="1" customWidth="1"/>
    <col min="14354" max="14354" width="6.6640625" style="80" customWidth="1"/>
    <col min="14355" max="14355" width="24.33203125" style="80" customWidth="1"/>
    <col min="14356" max="14592" width="11.5" style="80"/>
    <col min="14593" max="14593" width="4" style="80" customWidth="1"/>
    <col min="14594" max="14594" width="3.6640625" style="80" customWidth="1"/>
    <col min="14595" max="14595" width="3.5" style="80" customWidth="1"/>
    <col min="14596" max="14602" width="12.6640625" style="80" customWidth="1"/>
    <col min="14603" max="14603" width="19.83203125" style="80" customWidth="1"/>
    <col min="14604" max="14604" width="11.5" style="80"/>
    <col min="14605" max="14605" width="9.6640625" style="80" customWidth="1"/>
    <col min="14606" max="14606" width="11.5" style="80"/>
    <col min="14607" max="14607" width="7.5" style="80" customWidth="1"/>
    <col min="14608" max="14608" width="11.5" style="80"/>
    <col min="14609" max="14609" width="13.83203125" style="80" bestFit="1" customWidth="1"/>
    <col min="14610" max="14610" width="6.6640625" style="80" customWidth="1"/>
    <col min="14611" max="14611" width="24.33203125" style="80" customWidth="1"/>
    <col min="14612" max="14848" width="11.5" style="80"/>
    <col min="14849" max="14849" width="4" style="80" customWidth="1"/>
    <col min="14850" max="14850" width="3.6640625" style="80" customWidth="1"/>
    <col min="14851" max="14851" width="3.5" style="80" customWidth="1"/>
    <col min="14852" max="14858" width="12.6640625" style="80" customWidth="1"/>
    <col min="14859" max="14859" width="19.83203125" style="80" customWidth="1"/>
    <col min="14860" max="14860" width="11.5" style="80"/>
    <col min="14861" max="14861" width="9.6640625" style="80" customWidth="1"/>
    <col min="14862" max="14862" width="11.5" style="80"/>
    <col min="14863" max="14863" width="7.5" style="80" customWidth="1"/>
    <col min="14864" max="14864" width="11.5" style="80"/>
    <col min="14865" max="14865" width="13.83203125" style="80" bestFit="1" customWidth="1"/>
    <col min="14866" max="14866" width="6.6640625" style="80" customWidth="1"/>
    <col min="14867" max="14867" width="24.33203125" style="80" customWidth="1"/>
    <col min="14868" max="15104" width="11.5" style="80"/>
    <col min="15105" max="15105" width="4" style="80" customWidth="1"/>
    <col min="15106" max="15106" width="3.6640625" style="80" customWidth="1"/>
    <col min="15107" max="15107" width="3.5" style="80" customWidth="1"/>
    <col min="15108" max="15114" width="12.6640625" style="80" customWidth="1"/>
    <col min="15115" max="15115" width="19.83203125" style="80" customWidth="1"/>
    <col min="15116" max="15116" width="11.5" style="80"/>
    <col min="15117" max="15117" width="9.6640625" style="80" customWidth="1"/>
    <col min="15118" max="15118" width="11.5" style="80"/>
    <col min="15119" max="15119" width="7.5" style="80" customWidth="1"/>
    <col min="15120" max="15120" width="11.5" style="80"/>
    <col min="15121" max="15121" width="13.83203125" style="80" bestFit="1" customWidth="1"/>
    <col min="15122" max="15122" width="6.6640625" style="80" customWidth="1"/>
    <col min="15123" max="15123" width="24.33203125" style="80" customWidth="1"/>
    <col min="15124" max="15360" width="11.5" style="80"/>
    <col min="15361" max="15361" width="4" style="80" customWidth="1"/>
    <col min="15362" max="15362" width="3.6640625" style="80" customWidth="1"/>
    <col min="15363" max="15363" width="3.5" style="80" customWidth="1"/>
    <col min="15364" max="15370" width="12.6640625" style="80" customWidth="1"/>
    <col min="15371" max="15371" width="19.83203125" style="80" customWidth="1"/>
    <col min="15372" max="15372" width="11.5" style="80"/>
    <col min="15373" max="15373" width="9.6640625" style="80" customWidth="1"/>
    <col min="15374" max="15374" width="11.5" style="80"/>
    <col min="15375" max="15375" width="7.5" style="80" customWidth="1"/>
    <col min="15376" max="15376" width="11.5" style="80"/>
    <col min="15377" max="15377" width="13.83203125" style="80" bestFit="1" customWidth="1"/>
    <col min="15378" max="15378" width="6.6640625" style="80" customWidth="1"/>
    <col min="15379" max="15379" width="24.33203125" style="80" customWidth="1"/>
    <col min="15380" max="15616" width="11.5" style="80"/>
    <col min="15617" max="15617" width="4" style="80" customWidth="1"/>
    <col min="15618" max="15618" width="3.6640625" style="80" customWidth="1"/>
    <col min="15619" max="15619" width="3.5" style="80" customWidth="1"/>
    <col min="15620" max="15626" width="12.6640625" style="80" customWidth="1"/>
    <col min="15627" max="15627" width="19.83203125" style="80" customWidth="1"/>
    <col min="15628" max="15628" width="11.5" style="80"/>
    <col min="15629" max="15629" width="9.6640625" style="80" customWidth="1"/>
    <col min="15630" max="15630" width="11.5" style="80"/>
    <col min="15631" max="15631" width="7.5" style="80" customWidth="1"/>
    <col min="15632" max="15632" width="11.5" style="80"/>
    <col min="15633" max="15633" width="13.83203125" style="80" bestFit="1" customWidth="1"/>
    <col min="15634" max="15634" width="6.6640625" style="80" customWidth="1"/>
    <col min="15635" max="15635" width="24.33203125" style="80" customWidth="1"/>
    <col min="15636" max="15872" width="11.5" style="80"/>
    <col min="15873" max="15873" width="4" style="80" customWidth="1"/>
    <col min="15874" max="15874" width="3.6640625" style="80" customWidth="1"/>
    <col min="15875" max="15875" width="3.5" style="80" customWidth="1"/>
    <col min="15876" max="15882" width="12.6640625" style="80" customWidth="1"/>
    <col min="15883" max="15883" width="19.83203125" style="80" customWidth="1"/>
    <col min="15884" max="15884" width="11.5" style="80"/>
    <col min="15885" max="15885" width="9.6640625" style="80" customWidth="1"/>
    <col min="15886" max="15886" width="11.5" style="80"/>
    <col min="15887" max="15887" width="7.5" style="80" customWidth="1"/>
    <col min="15888" max="15888" width="11.5" style="80"/>
    <col min="15889" max="15889" width="13.83203125" style="80" bestFit="1" customWidth="1"/>
    <col min="15890" max="15890" width="6.6640625" style="80" customWidth="1"/>
    <col min="15891" max="15891" width="24.33203125" style="80" customWidth="1"/>
    <col min="15892" max="16128" width="11.5" style="80"/>
    <col min="16129" max="16129" width="4" style="80" customWidth="1"/>
    <col min="16130" max="16130" width="3.6640625" style="80" customWidth="1"/>
    <col min="16131" max="16131" width="3.5" style="80" customWidth="1"/>
    <col min="16132" max="16138" width="12.6640625" style="80" customWidth="1"/>
    <col min="16139" max="16139" width="19.83203125" style="80" customWidth="1"/>
    <col min="16140" max="16140" width="11.5" style="80"/>
    <col min="16141" max="16141" width="9.6640625" style="80" customWidth="1"/>
    <col min="16142" max="16142" width="11.5" style="80"/>
    <col min="16143" max="16143" width="7.5" style="80" customWidth="1"/>
    <col min="16144" max="16144" width="11.5" style="80"/>
    <col min="16145" max="16145" width="13.83203125" style="80" bestFit="1" customWidth="1"/>
    <col min="16146" max="16146" width="6.6640625" style="80" customWidth="1"/>
    <col min="16147" max="16147" width="24.33203125" style="80" customWidth="1"/>
    <col min="16148" max="16384" width="11.5" style="80"/>
  </cols>
  <sheetData>
    <row r="1" spans="1:19" ht="23">
      <c r="M1" s="86"/>
      <c r="N1" s="127"/>
      <c r="O1" s="128"/>
      <c r="P1" s="127"/>
      <c r="Q1" s="127"/>
      <c r="R1" s="120"/>
      <c r="S1" s="120"/>
    </row>
    <row r="2" spans="1:19" ht="39" customHeight="1">
      <c r="B2" s="162" t="s">
        <v>237</v>
      </c>
      <c r="C2" s="163"/>
      <c r="D2" s="163"/>
      <c r="E2" s="163"/>
      <c r="F2" s="163"/>
      <c r="G2" s="163"/>
      <c r="H2" s="163"/>
      <c r="I2" s="163"/>
      <c r="J2" s="163"/>
      <c r="K2" s="163"/>
    </row>
    <row r="4" spans="1:19">
      <c r="N4" s="131" t="s">
        <v>205</v>
      </c>
      <c r="O4" s="132" t="s">
        <v>43</v>
      </c>
      <c r="P4" s="131" t="s">
        <v>202</v>
      </c>
      <c r="Q4" s="131" t="s">
        <v>206</v>
      </c>
    </row>
    <row r="5" spans="1:19">
      <c r="N5" s="131">
        <v>1983</v>
      </c>
      <c r="O5" s="130">
        <v>7898</v>
      </c>
    </row>
    <row r="6" spans="1:19">
      <c r="A6" s="85"/>
      <c r="N6" s="131">
        <v>1984</v>
      </c>
      <c r="O6" s="130">
        <v>7829</v>
      </c>
    </row>
    <row r="7" spans="1:19" ht="13.5" customHeight="1">
      <c r="N7" s="131">
        <v>1985</v>
      </c>
      <c r="O7" s="130">
        <v>6835</v>
      </c>
      <c r="Q7" s="133"/>
      <c r="R7" s="86"/>
      <c r="S7" s="86"/>
    </row>
    <row r="8" spans="1:19">
      <c r="A8" s="85"/>
      <c r="N8" s="131">
        <v>1986</v>
      </c>
      <c r="O8" s="130">
        <v>7370</v>
      </c>
      <c r="P8" s="130"/>
    </row>
    <row r="9" spans="1:19">
      <c r="A9" s="85"/>
      <c r="N9" s="131">
        <v>1987</v>
      </c>
      <c r="O9" s="130">
        <v>7729</v>
      </c>
      <c r="P9" s="130"/>
    </row>
    <row r="10" spans="1:19">
      <c r="A10" s="85"/>
      <c r="N10" s="131">
        <v>1988</v>
      </c>
      <c r="O10" s="130">
        <v>8132</v>
      </c>
      <c r="P10" s="130"/>
    </row>
    <row r="11" spans="1:19">
      <c r="A11" s="85"/>
      <c r="N11" s="131">
        <v>1989</v>
      </c>
      <c r="O11" s="130">
        <v>7973</v>
      </c>
      <c r="P11" s="130"/>
    </row>
    <row r="12" spans="1:19">
      <c r="A12" s="85"/>
      <c r="N12" s="131">
        <v>1990</v>
      </c>
      <c r="O12" s="130">
        <v>8364</v>
      </c>
      <c r="P12" s="130"/>
    </row>
    <row r="13" spans="1:19">
      <c r="A13" s="85"/>
      <c r="N13" s="131">
        <v>1991</v>
      </c>
      <c r="O13" s="130">
        <v>8752</v>
      </c>
      <c r="P13" s="130"/>
    </row>
    <row r="14" spans="1:19">
      <c r="A14" s="85"/>
      <c r="N14" s="131">
        <v>1992</v>
      </c>
      <c r="O14" s="130">
        <v>9982</v>
      </c>
      <c r="P14" s="130"/>
    </row>
    <row r="15" spans="1:19">
      <c r="A15" s="85"/>
      <c r="N15" s="131">
        <v>1993</v>
      </c>
      <c r="O15" s="130">
        <v>10194</v>
      </c>
      <c r="P15" s="130"/>
    </row>
    <row r="16" spans="1:19">
      <c r="A16" s="85"/>
      <c r="N16" s="131">
        <v>1994</v>
      </c>
      <c r="O16" s="130">
        <v>10771</v>
      </c>
      <c r="P16" s="130"/>
    </row>
    <row r="17" spans="1:17">
      <c r="A17" s="85"/>
      <c r="N17" s="131">
        <v>1995</v>
      </c>
      <c r="O17" s="130">
        <v>11815</v>
      </c>
      <c r="P17" s="130"/>
    </row>
    <row r="18" spans="1:17">
      <c r="A18" s="85"/>
      <c r="N18" s="131">
        <v>1996</v>
      </c>
      <c r="O18" s="130">
        <v>11875</v>
      </c>
      <c r="P18" s="130"/>
    </row>
    <row r="19" spans="1:17">
      <c r="N19" s="131">
        <v>1997</v>
      </c>
      <c r="O19" s="130">
        <v>11107</v>
      </c>
      <c r="P19" s="130"/>
    </row>
    <row r="20" spans="1:17">
      <c r="N20" s="131">
        <v>1998</v>
      </c>
      <c r="O20" s="130">
        <v>11430</v>
      </c>
    </row>
    <row r="21" spans="1:17">
      <c r="N21" s="131">
        <v>1999</v>
      </c>
      <c r="O21" s="130">
        <v>10954</v>
      </c>
    </row>
    <row r="22" spans="1:17">
      <c r="N22" s="131">
        <v>2000</v>
      </c>
      <c r="O22" s="130">
        <v>12074</v>
      </c>
    </row>
    <row r="23" spans="1:17">
      <c r="N23" s="131">
        <v>2001</v>
      </c>
      <c r="O23" s="130">
        <v>14373</v>
      </c>
    </row>
    <row r="24" spans="1:17">
      <c r="N24" s="131">
        <v>2002</v>
      </c>
      <c r="O24" s="130">
        <v>16210</v>
      </c>
    </row>
    <row r="25" spans="1:17">
      <c r="N25" s="131">
        <v>2003</v>
      </c>
      <c r="O25" s="130">
        <v>17521</v>
      </c>
    </row>
    <row r="26" spans="1:17">
      <c r="N26" s="131">
        <v>2004</v>
      </c>
      <c r="O26" s="130">
        <v>17633</v>
      </c>
    </row>
    <row r="27" spans="1:17">
      <c r="N27" s="131">
        <v>2005</v>
      </c>
      <c r="O27" s="130">
        <v>19364</v>
      </c>
    </row>
    <row r="28" spans="1:17">
      <c r="N28" s="131">
        <v>2006</v>
      </c>
      <c r="O28" s="130">
        <v>20325</v>
      </c>
    </row>
    <row r="29" spans="1:17">
      <c r="N29" s="131">
        <v>2007</v>
      </c>
      <c r="O29" s="130">
        <v>20243</v>
      </c>
    </row>
    <row r="30" spans="1:17">
      <c r="N30" s="131">
        <v>2008</v>
      </c>
      <c r="O30" s="130">
        <v>20353</v>
      </c>
    </row>
    <row r="31" spans="1:17">
      <c r="N31" s="131">
        <v>2009</v>
      </c>
      <c r="O31" s="130">
        <v>18306</v>
      </c>
      <c r="P31" s="130">
        <v>11188</v>
      </c>
      <c r="Q31" s="130">
        <v>7118</v>
      </c>
    </row>
    <row r="32" spans="1:17">
      <c r="N32" s="131">
        <v>2010</v>
      </c>
      <c r="O32" s="130">
        <v>18231</v>
      </c>
      <c r="P32" s="130">
        <v>10836</v>
      </c>
      <c r="Q32" s="130">
        <v>7395</v>
      </c>
    </row>
    <row r="33" spans="14:17">
      <c r="N33" s="131">
        <v>2011</v>
      </c>
      <c r="O33" s="130">
        <v>18748</v>
      </c>
      <c r="P33" s="130">
        <v>10932</v>
      </c>
      <c r="Q33" s="130">
        <v>7816</v>
      </c>
    </row>
    <row r="34" spans="14:17">
      <c r="N34" s="131">
        <v>2012</v>
      </c>
      <c r="O34" s="130">
        <v>18809</v>
      </c>
      <c r="P34" s="130">
        <v>11296</v>
      </c>
      <c r="Q34" s="130">
        <v>7513</v>
      </c>
    </row>
    <row r="35" spans="14:17">
      <c r="N35" s="131">
        <v>2013</v>
      </c>
      <c r="O35" s="130">
        <v>20278</v>
      </c>
      <c r="P35" s="130">
        <v>12793</v>
      </c>
      <c r="Q35" s="130">
        <v>7485</v>
      </c>
    </row>
    <row r="36" spans="14:17">
      <c r="N36" s="131">
        <v>2014</v>
      </c>
      <c r="O36" s="130">
        <v>22751</v>
      </c>
      <c r="P36" s="130">
        <v>15560</v>
      </c>
      <c r="Q36" s="130">
        <v>7191</v>
      </c>
    </row>
    <row r="37" spans="14:17">
      <c r="N37" s="131">
        <v>2015</v>
      </c>
      <c r="O37" s="130">
        <v>23764</v>
      </c>
      <c r="P37" s="130">
        <v>16464</v>
      </c>
      <c r="Q37" s="130">
        <v>7300</v>
      </c>
    </row>
    <row r="38" spans="14:17">
      <c r="N38" s="131">
        <v>2016</v>
      </c>
      <c r="O38" s="130">
        <v>24235</v>
      </c>
      <c r="P38" s="130">
        <v>17371</v>
      </c>
      <c r="Q38" s="130">
        <v>6864</v>
      </c>
    </row>
    <row r="39" spans="14:17">
      <c r="N39" s="131">
        <v>2017</v>
      </c>
      <c r="O39" s="130">
        <v>22207</v>
      </c>
      <c r="P39" s="130">
        <v>15033</v>
      </c>
      <c r="Q39" s="130">
        <v>7174</v>
      </c>
    </row>
    <row r="40" spans="14:17">
      <c r="N40" s="131">
        <v>2018</v>
      </c>
      <c r="O40" s="130">
        <v>20232</v>
      </c>
      <c r="P40" s="130">
        <v>13781</v>
      </c>
      <c r="Q40" s="130">
        <v>6451</v>
      </c>
    </row>
    <row r="41" spans="14:17">
      <c r="N41" s="131">
        <v>2019</v>
      </c>
      <c r="O41" s="130">
        <f t="shared" ref="O41:O46" si="0">P41+Q41</f>
        <v>21554</v>
      </c>
      <c r="P41" s="130">
        <v>15170</v>
      </c>
      <c r="Q41" s="130">
        <v>6384</v>
      </c>
    </row>
    <row r="42" spans="14:17">
      <c r="N42" s="131">
        <v>2020</v>
      </c>
      <c r="O42" s="130">
        <f t="shared" si="0"/>
        <v>19851</v>
      </c>
      <c r="P42" s="130">
        <v>14338</v>
      </c>
      <c r="Q42" s="130">
        <v>5513</v>
      </c>
    </row>
    <row r="43" spans="14:17">
      <c r="N43" s="131">
        <v>2021</v>
      </c>
      <c r="O43" s="130">
        <f t="shared" si="0"/>
        <v>21894</v>
      </c>
      <c r="P43" s="130">
        <v>15894</v>
      </c>
      <c r="Q43" s="130">
        <v>6000</v>
      </c>
    </row>
    <row r="44" spans="14:17">
      <c r="N44" s="131">
        <v>2022</v>
      </c>
      <c r="O44" s="130">
        <f t="shared" si="0"/>
        <v>22920</v>
      </c>
      <c r="P44" s="130">
        <v>16363</v>
      </c>
      <c r="Q44" s="130">
        <v>6557</v>
      </c>
    </row>
    <row r="45" spans="14:17">
      <c r="N45" s="131">
        <v>2023</v>
      </c>
      <c r="O45" s="130">
        <f t="shared" si="0"/>
        <v>24202</v>
      </c>
      <c r="P45" s="130">
        <v>17618</v>
      </c>
      <c r="Q45" s="130">
        <v>6584</v>
      </c>
    </row>
    <row r="46" spans="14:17">
      <c r="N46" s="131">
        <v>2024</v>
      </c>
      <c r="O46" s="130">
        <f t="shared" si="0"/>
        <v>23909</v>
      </c>
      <c r="P46" s="130">
        <v>17955</v>
      </c>
      <c r="Q46" s="130">
        <v>5954</v>
      </c>
    </row>
  </sheetData>
  <mergeCells count="1">
    <mergeCell ref="B2:K2"/>
  </mergeCells>
  <printOptions gridLinesSet="0"/>
  <pageMargins left="0.78740157480314965" right="0.59055118110236227" top="0.78740157480314965" bottom="0.78740157480314965" header="0" footer="0"/>
  <pageSetup orientation="landscape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R46"/>
  <sheetViews>
    <sheetView showGridLines="0" zoomScale="115" zoomScaleNormal="115" workbookViewId="0">
      <selection activeCell="J37" sqref="J37"/>
    </sheetView>
  </sheetViews>
  <sheetFormatPr baseColWidth="10" defaultRowHeight="13"/>
  <cols>
    <col min="1" max="1" width="11.6640625" style="80" customWidth="1"/>
    <col min="2" max="2" width="4.1640625" style="80" customWidth="1"/>
    <col min="3" max="10" width="11.6640625" style="80" customWidth="1"/>
    <col min="11" max="11" width="4.33203125" style="80" customWidth="1"/>
    <col min="12" max="12" width="11.6640625" style="124" customWidth="1"/>
    <col min="13" max="13" width="8.6640625" style="81" customWidth="1"/>
    <col min="14" max="14" width="11.6640625" style="81" customWidth="1"/>
    <col min="15" max="16" width="11.6640625" style="80" customWidth="1"/>
    <col min="17" max="17" width="9.33203125" style="80" customWidth="1"/>
    <col min="18" max="18" width="11.6640625" style="80" customWidth="1"/>
    <col min="19" max="19" width="13.1640625" style="80" customWidth="1"/>
    <col min="20" max="20" width="0.5" style="80" customWidth="1"/>
    <col min="21" max="256" width="11.5" style="80"/>
    <col min="257" max="257" width="11.6640625" style="80" customWidth="1"/>
    <col min="258" max="258" width="4.1640625" style="80" customWidth="1"/>
    <col min="259" max="266" width="11.6640625" style="80" customWidth="1"/>
    <col min="267" max="267" width="4.33203125" style="80" customWidth="1"/>
    <col min="268" max="268" width="11.6640625" style="80" customWidth="1"/>
    <col min="269" max="269" width="8.6640625" style="80" customWidth="1"/>
    <col min="270" max="272" width="11.6640625" style="80" customWidth="1"/>
    <col min="273" max="273" width="9.33203125" style="80" customWidth="1"/>
    <col min="274" max="274" width="11.6640625" style="80" customWidth="1"/>
    <col min="275" max="275" width="13.1640625" style="80" customWidth="1"/>
    <col min="276" max="276" width="0.5" style="80" customWidth="1"/>
    <col min="277" max="512" width="11.5" style="80"/>
    <col min="513" max="513" width="11.6640625" style="80" customWidth="1"/>
    <col min="514" max="514" width="4.1640625" style="80" customWidth="1"/>
    <col min="515" max="522" width="11.6640625" style="80" customWidth="1"/>
    <col min="523" max="523" width="4.33203125" style="80" customWidth="1"/>
    <col min="524" max="524" width="11.6640625" style="80" customWidth="1"/>
    <col min="525" max="525" width="8.6640625" style="80" customWidth="1"/>
    <col min="526" max="528" width="11.6640625" style="80" customWidth="1"/>
    <col min="529" max="529" width="9.33203125" style="80" customWidth="1"/>
    <col min="530" max="530" width="11.6640625" style="80" customWidth="1"/>
    <col min="531" max="531" width="13.1640625" style="80" customWidth="1"/>
    <col min="532" max="532" width="0.5" style="80" customWidth="1"/>
    <col min="533" max="768" width="11.5" style="80"/>
    <col min="769" max="769" width="11.6640625" style="80" customWidth="1"/>
    <col min="770" max="770" width="4.1640625" style="80" customWidth="1"/>
    <col min="771" max="778" width="11.6640625" style="80" customWidth="1"/>
    <col min="779" max="779" width="4.33203125" style="80" customWidth="1"/>
    <col min="780" max="780" width="11.6640625" style="80" customWidth="1"/>
    <col min="781" max="781" width="8.6640625" style="80" customWidth="1"/>
    <col min="782" max="784" width="11.6640625" style="80" customWidth="1"/>
    <col min="785" max="785" width="9.33203125" style="80" customWidth="1"/>
    <col min="786" max="786" width="11.6640625" style="80" customWidth="1"/>
    <col min="787" max="787" width="13.1640625" style="80" customWidth="1"/>
    <col min="788" max="788" width="0.5" style="80" customWidth="1"/>
    <col min="789" max="1024" width="11.5" style="80"/>
    <col min="1025" max="1025" width="11.6640625" style="80" customWidth="1"/>
    <col min="1026" max="1026" width="4.1640625" style="80" customWidth="1"/>
    <col min="1027" max="1034" width="11.6640625" style="80" customWidth="1"/>
    <col min="1035" max="1035" width="4.33203125" style="80" customWidth="1"/>
    <col min="1036" max="1036" width="11.6640625" style="80" customWidth="1"/>
    <col min="1037" max="1037" width="8.6640625" style="80" customWidth="1"/>
    <col min="1038" max="1040" width="11.6640625" style="80" customWidth="1"/>
    <col min="1041" max="1041" width="9.33203125" style="80" customWidth="1"/>
    <col min="1042" max="1042" width="11.6640625" style="80" customWidth="1"/>
    <col min="1043" max="1043" width="13.1640625" style="80" customWidth="1"/>
    <col min="1044" max="1044" width="0.5" style="80" customWidth="1"/>
    <col min="1045" max="1280" width="11.5" style="80"/>
    <col min="1281" max="1281" width="11.6640625" style="80" customWidth="1"/>
    <col min="1282" max="1282" width="4.1640625" style="80" customWidth="1"/>
    <col min="1283" max="1290" width="11.6640625" style="80" customWidth="1"/>
    <col min="1291" max="1291" width="4.33203125" style="80" customWidth="1"/>
    <col min="1292" max="1292" width="11.6640625" style="80" customWidth="1"/>
    <col min="1293" max="1293" width="8.6640625" style="80" customWidth="1"/>
    <col min="1294" max="1296" width="11.6640625" style="80" customWidth="1"/>
    <col min="1297" max="1297" width="9.33203125" style="80" customWidth="1"/>
    <col min="1298" max="1298" width="11.6640625" style="80" customWidth="1"/>
    <col min="1299" max="1299" width="13.1640625" style="80" customWidth="1"/>
    <col min="1300" max="1300" width="0.5" style="80" customWidth="1"/>
    <col min="1301" max="1536" width="11.5" style="80"/>
    <col min="1537" max="1537" width="11.6640625" style="80" customWidth="1"/>
    <col min="1538" max="1538" width="4.1640625" style="80" customWidth="1"/>
    <col min="1539" max="1546" width="11.6640625" style="80" customWidth="1"/>
    <col min="1547" max="1547" width="4.33203125" style="80" customWidth="1"/>
    <col min="1548" max="1548" width="11.6640625" style="80" customWidth="1"/>
    <col min="1549" max="1549" width="8.6640625" style="80" customWidth="1"/>
    <col min="1550" max="1552" width="11.6640625" style="80" customWidth="1"/>
    <col min="1553" max="1553" width="9.33203125" style="80" customWidth="1"/>
    <col min="1554" max="1554" width="11.6640625" style="80" customWidth="1"/>
    <col min="1555" max="1555" width="13.1640625" style="80" customWidth="1"/>
    <col min="1556" max="1556" width="0.5" style="80" customWidth="1"/>
    <col min="1557" max="1792" width="11.5" style="80"/>
    <col min="1793" max="1793" width="11.6640625" style="80" customWidth="1"/>
    <col min="1794" max="1794" width="4.1640625" style="80" customWidth="1"/>
    <col min="1795" max="1802" width="11.6640625" style="80" customWidth="1"/>
    <col min="1803" max="1803" width="4.33203125" style="80" customWidth="1"/>
    <col min="1804" max="1804" width="11.6640625" style="80" customWidth="1"/>
    <col min="1805" max="1805" width="8.6640625" style="80" customWidth="1"/>
    <col min="1806" max="1808" width="11.6640625" style="80" customWidth="1"/>
    <col min="1809" max="1809" width="9.33203125" style="80" customWidth="1"/>
    <col min="1810" max="1810" width="11.6640625" style="80" customWidth="1"/>
    <col min="1811" max="1811" width="13.1640625" style="80" customWidth="1"/>
    <col min="1812" max="1812" width="0.5" style="80" customWidth="1"/>
    <col min="1813" max="2048" width="11.5" style="80"/>
    <col min="2049" max="2049" width="11.6640625" style="80" customWidth="1"/>
    <col min="2050" max="2050" width="4.1640625" style="80" customWidth="1"/>
    <col min="2051" max="2058" width="11.6640625" style="80" customWidth="1"/>
    <col min="2059" max="2059" width="4.33203125" style="80" customWidth="1"/>
    <col min="2060" max="2060" width="11.6640625" style="80" customWidth="1"/>
    <col min="2061" max="2061" width="8.6640625" style="80" customWidth="1"/>
    <col min="2062" max="2064" width="11.6640625" style="80" customWidth="1"/>
    <col min="2065" max="2065" width="9.33203125" style="80" customWidth="1"/>
    <col min="2066" max="2066" width="11.6640625" style="80" customWidth="1"/>
    <col min="2067" max="2067" width="13.1640625" style="80" customWidth="1"/>
    <col min="2068" max="2068" width="0.5" style="80" customWidth="1"/>
    <col min="2069" max="2304" width="11.5" style="80"/>
    <col min="2305" max="2305" width="11.6640625" style="80" customWidth="1"/>
    <col min="2306" max="2306" width="4.1640625" style="80" customWidth="1"/>
    <col min="2307" max="2314" width="11.6640625" style="80" customWidth="1"/>
    <col min="2315" max="2315" width="4.33203125" style="80" customWidth="1"/>
    <col min="2316" max="2316" width="11.6640625" style="80" customWidth="1"/>
    <col min="2317" max="2317" width="8.6640625" style="80" customWidth="1"/>
    <col min="2318" max="2320" width="11.6640625" style="80" customWidth="1"/>
    <col min="2321" max="2321" width="9.33203125" style="80" customWidth="1"/>
    <col min="2322" max="2322" width="11.6640625" style="80" customWidth="1"/>
    <col min="2323" max="2323" width="13.1640625" style="80" customWidth="1"/>
    <col min="2324" max="2324" width="0.5" style="80" customWidth="1"/>
    <col min="2325" max="2560" width="11.5" style="80"/>
    <col min="2561" max="2561" width="11.6640625" style="80" customWidth="1"/>
    <col min="2562" max="2562" width="4.1640625" style="80" customWidth="1"/>
    <col min="2563" max="2570" width="11.6640625" style="80" customWidth="1"/>
    <col min="2571" max="2571" width="4.33203125" style="80" customWidth="1"/>
    <col min="2572" max="2572" width="11.6640625" style="80" customWidth="1"/>
    <col min="2573" max="2573" width="8.6640625" style="80" customWidth="1"/>
    <col min="2574" max="2576" width="11.6640625" style="80" customWidth="1"/>
    <col min="2577" max="2577" width="9.33203125" style="80" customWidth="1"/>
    <col min="2578" max="2578" width="11.6640625" style="80" customWidth="1"/>
    <col min="2579" max="2579" width="13.1640625" style="80" customWidth="1"/>
    <col min="2580" max="2580" width="0.5" style="80" customWidth="1"/>
    <col min="2581" max="2816" width="11.5" style="80"/>
    <col min="2817" max="2817" width="11.6640625" style="80" customWidth="1"/>
    <col min="2818" max="2818" width="4.1640625" style="80" customWidth="1"/>
    <col min="2819" max="2826" width="11.6640625" style="80" customWidth="1"/>
    <col min="2827" max="2827" width="4.33203125" style="80" customWidth="1"/>
    <col min="2828" max="2828" width="11.6640625" style="80" customWidth="1"/>
    <col min="2829" max="2829" width="8.6640625" style="80" customWidth="1"/>
    <col min="2830" max="2832" width="11.6640625" style="80" customWidth="1"/>
    <col min="2833" max="2833" width="9.33203125" style="80" customWidth="1"/>
    <col min="2834" max="2834" width="11.6640625" style="80" customWidth="1"/>
    <col min="2835" max="2835" width="13.1640625" style="80" customWidth="1"/>
    <col min="2836" max="2836" width="0.5" style="80" customWidth="1"/>
    <col min="2837" max="3072" width="11.5" style="80"/>
    <col min="3073" max="3073" width="11.6640625" style="80" customWidth="1"/>
    <col min="3074" max="3074" width="4.1640625" style="80" customWidth="1"/>
    <col min="3075" max="3082" width="11.6640625" style="80" customWidth="1"/>
    <col min="3083" max="3083" width="4.33203125" style="80" customWidth="1"/>
    <col min="3084" max="3084" width="11.6640625" style="80" customWidth="1"/>
    <col min="3085" max="3085" width="8.6640625" style="80" customWidth="1"/>
    <col min="3086" max="3088" width="11.6640625" style="80" customWidth="1"/>
    <col min="3089" max="3089" width="9.33203125" style="80" customWidth="1"/>
    <col min="3090" max="3090" width="11.6640625" style="80" customWidth="1"/>
    <col min="3091" max="3091" width="13.1640625" style="80" customWidth="1"/>
    <col min="3092" max="3092" width="0.5" style="80" customWidth="1"/>
    <col min="3093" max="3328" width="11.5" style="80"/>
    <col min="3329" max="3329" width="11.6640625" style="80" customWidth="1"/>
    <col min="3330" max="3330" width="4.1640625" style="80" customWidth="1"/>
    <col min="3331" max="3338" width="11.6640625" style="80" customWidth="1"/>
    <col min="3339" max="3339" width="4.33203125" style="80" customWidth="1"/>
    <col min="3340" max="3340" width="11.6640625" style="80" customWidth="1"/>
    <col min="3341" max="3341" width="8.6640625" style="80" customWidth="1"/>
    <col min="3342" max="3344" width="11.6640625" style="80" customWidth="1"/>
    <col min="3345" max="3345" width="9.33203125" style="80" customWidth="1"/>
    <col min="3346" max="3346" width="11.6640625" style="80" customWidth="1"/>
    <col min="3347" max="3347" width="13.1640625" style="80" customWidth="1"/>
    <col min="3348" max="3348" width="0.5" style="80" customWidth="1"/>
    <col min="3349" max="3584" width="11.5" style="80"/>
    <col min="3585" max="3585" width="11.6640625" style="80" customWidth="1"/>
    <col min="3586" max="3586" width="4.1640625" style="80" customWidth="1"/>
    <col min="3587" max="3594" width="11.6640625" style="80" customWidth="1"/>
    <col min="3595" max="3595" width="4.33203125" style="80" customWidth="1"/>
    <col min="3596" max="3596" width="11.6640625" style="80" customWidth="1"/>
    <col min="3597" max="3597" width="8.6640625" style="80" customWidth="1"/>
    <col min="3598" max="3600" width="11.6640625" style="80" customWidth="1"/>
    <col min="3601" max="3601" width="9.33203125" style="80" customWidth="1"/>
    <col min="3602" max="3602" width="11.6640625" style="80" customWidth="1"/>
    <col min="3603" max="3603" width="13.1640625" style="80" customWidth="1"/>
    <col min="3604" max="3604" width="0.5" style="80" customWidth="1"/>
    <col min="3605" max="3840" width="11.5" style="80"/>
    <col min="3841" max="3841" width="11.6640625" style="80" customWidth="1"/>
    <col min="3842" max="3842" width="4.1640625" style="80" customWidth="1"/>
    <col min="3843" max="3850" width="11.6640625" style="80" customWidth="1"/>
    <col min="3851" max="3851" width="4.33203125" style="80" customWidth="1"/>
    <col min="3852" max="3852" width="11.6640625" style="80" customWidth="1"/>
    <col min="3853" max="3853" width="8.6640625" style="80" customWidth="1"/>
    <col min="3854" max="3856" width="11.6640625" style="80" customWidth="1"/>
    <col min="3857" max="3857" width="9.33203125" style="80" customWidth="1"/>
    <col min="3858" max="3858" width="11.6640625" style="80" customWidth="1"/>
    <col min="3859" max="3859" width="13.1640625" style="80" customWidth="1"/>
    <col min="3860" max="3860" width="0.5" style="80" customWidth="1"/>
    <col min="3861" max="4096" width="11.5" style="80"/>
    <col min="4097" max="4097" width="11.6640625" style="80" customWidth="1"/>
    <col min="4098" max="4098" width="4.1640625" style="80" customWidth="1"/>
    <col min="4099" max="4106" width="11.6640625" style="80" customWidth="1"/>
    <col min="4107" max="4107" width="4.33203125" style="80" customWidth="1"/>
    <col min="4108" max="4108" width="11.6640625" style="80" customWidth="1"/>
    <col min="4109" max="4109" width="8.6640625" style="80" customWidth="1"/>
    <col min="4110" max="4112" width="11.6640625" style="80" customWidth="1"/>
    <col min="4113" max="4113" width="9.33203125" style="80" customWidth="1"/>
    <col min="4114" max="4114" width="11.6640625" style="80" customWidth="1"/>
    <col min="4115" max="4115" width="13.1640625" style="80" customWidth="1"/>
    <col min="4116" max="4116" width="0.5" style="80" customWidth="1"/>
    <col min="4117" max="4352" width="11.5" style="80"/>
    <col min="4353" max="4353" width="11.6640625" style="80" customWidth="1"/>
    <col min="4354" max="4354" width="4.1640625" style="80" customWidth="1"/>
    <col min="4355" max="4362" width="11.6640625" style="80" customWidth="1"/>
    <col min="4363" max="4363" width="4.33203125" style="80" customWidth="1"/>
    <col min="4364" max="4364" width="11.6640625" style="80" customWidth="1"/>
    <col min="4365" max="4365" width="8.6640625" style="80" customWidth="1"/>
    <col min="4366" max="4368" width="11.6640625" style="80" customWidth="1"/>
    <col min="4369" max="4369" width="9.33203125" style="80" customWidth="1"/>
    <col min="4370" max="4370" width="11.6640625" style="80" customWidth="1"/>
    <col min="4371" max="4371" width="13.1640625" style="80" customWidth="1"/>
    <col min="4372" max="4372" width="0.5" style="80" customWidth="1"/>
    <col min="4373" max="4608" width="11.5" style="80"/>
    <col min="4609" max="4609" width="11.6640625" style="80" customWidth="1"/>
    <col min="4610" max="4610" width="4.1640625" style="80" customWidth="1"/>
    <col min="4611" max="4618" width="11.6640625" style="80" customWidth="1"/>
    <col min="4619" max="4619" width="4.33203125" style="80" customWidth="1"/>
    <col min="4620" max="4620" width="11.6640625" style="80" customWidth="1"/>
    <col min="4621" max="4621" width="8.6640625" style="80" customWidth="1"/>
    <col min="4622" max="4624" width="11.6640625" style="80" customWidth="1"/>
    <col min="4625" max="4625" width="9.33203125" style="80" customWidth="1"/>
    <col min="4626" max="4626" width="11.6640625" style="80" customWidth="1"/>
    <col min="4627" max="4627" width="13.1640625" style="80" customWidth="1"/>
    <col min="4628" max="4628" width="0.5" style="80" customWidth="1"/>
    <col min="4629" max="4864" width="11.5" style="80"/>
    <col min="4865" max="4865" width="11.6640625" style="80" customWidth="1"/>
    <col min="4866" max="4866" width="4.1640625" style="80" customWidth="1"/>
    <col min="4867" max="4874" width="11.6640625" style="80" customWidth="1"/>
    <col min="4875" max="4875" width="4.33203125" style="80" customWidth="1"/>
    <col min="4876" max="4876" width="11.6640625" style="80" customWidth="1"/>
    <col min="4877" max="4877" width="8.6640625" style="80" customWidth="1"/>
    <col min="4878" max="4880" width="11.6640625" style="80" customWidth="1"/>
    <col min="4881" max="4881" width="9.33203125" style="80" customWidth="1"/>
    <col min="4882" max="4882" width="11.6640625" style="80" customWidth="1"/>
    <col min="4883" max="4883" width="13.1640625" style="80" customWidth="1"/>
    <col min="4884" max="4884" width="0.5" style="80" customWidth="1"/>
    <col min="4885" max="5120" width="11.5" style="80"/>
    <col min="5121" max="5121" width="11.6640625" style="80" customWidth="1"/>
    <col min="5122" max="5122" width="4.1640625" style="80" customWidth="1"/>
    <col min="5123" max="5130" width="11.6640625" style="80" customWidth="1"/>
    <col min="5131" max="5131" width="4.33203125" style="80" customWidth="1"/>
    <col min="5132" max="5132" width="11.6640625" style="80" customWidth="1"/>
    <col min="5133" max="5133" width="8.6640625" style="80" customWidth="1"/>
    <col min="5134" max="5136" width="11.6640625" style="80" customWidth="1"/>
    <col min="5137" max="5137" width="9.33203125" style="80" customWidth="1"/>
    <col min="5138" max="5138" width="11.6640625" style="80" customWidth="1"/>
    <col min="5139" max="5139" width="13.1640625" style="80" customWidth="1"/>
    <col min="5140" max="5140" width="0.5" style="80" customWidth="1"/>
    <col min="5141" max="5376" width="11.5" style="80"/>
    <col min="5377" max="5377" width="11.6640625" style="80" customWidth="1"/>
    <col min="5378" max="5378" width="4.1640625" style="80" customWidth="1"/>
    <col min="5379" max="5386" width="11.6640625" style="80" customWidth="1"/>
    <col min="5387" max="5387" width="4.33203125" style="80" customWidth="1"/>
    <col min="5388" max="5388" width="11.6640625" style="80" customWidth="1"/>
    <col min="5389" max="5389" width="8.6640625" style="80" customWidth="1"/>
    <col min="5390" max="5392" width="11.6640625" style="80" customWidth="1"/>
    <col min="5393" max="5393" width="9.33203125" style="80" customWidth="1"/>
    <col min="5394" max="5394" width="11.6640625" style="80" customWidth="1"/>
    <col min="5395" max="5395" width="13.1640625" style="80" customWidth="1"/>
    <col min="5396" max="5396" width="0.5" style="80" customWidth="1"/>
    <col min="5397" max="5632" width="11.5" style="80"/>
    <col min="5633" max="5633" width="11.6640625" style="80" customWidth="1"/>
    <col min="5634" max="5634" width="4.1640625" style="80" customWidth="1"/>
    <col min="5635" max="5642" width="11.6640625" style="80" customWidth="1"/>
    <col min="5643" max="5643" width="4.33203125" style="80" customWidth="1"/>
    <col min="5644" max="5644" width="11.6640625" style="80" customWidth="1"/>
    <col min="5645" max="5645" width="8.6640625" style="80" customWidth="1"/>
    <col min="5646" max="5648" width="11.6640625" style="80" customWidth="1"/>
    <col min="5649" max="5649" width="9.33203125" style="80" customWidth="1"/>
    <col min="5650" max="5650" width="11.6640625" style="80" customWidth="1"/>
    <col min="5651" max="5651" width="13.1640625" style="80" customWidth="1"/>
    <col min="5652" max="5652" width="0.5" style="80" customWidth="1"/>
    <col min="5653" max="5888" width="11.5" style="80"/>
    <col min="5889" max="5889" width="11.6640625" style="80" customWidth="1"/>
    <col min="5890" max="5890" width="4.1640625" style="80" customWidth="1"/>
    <col min="5891" max="5898" width="11.6640625" style="80" customWidth="1"/>
    <col min="5899" max="5899" width="4.33203125" style="80" customWidth="1"/>
    <col min="5900" max="5900" width="11.6640625" style="80" customWidth="1"/>
    <col min="5901" max="5901" width="8.6640625" style="80" customWidth="1"/>
    <col min="5902" max="5904" width="11.6640625" style="80" customWidth="1"/>
    <col min="5905" max="5905" width="9.33203125" style="80" customWidth="1"/>
    <col min="5906" max="5906" width="11.6640625" style="80" customWidth="1"/>
    <col min="5907" max="5907" width="13.1640625" style="80" customWidth="1"/>
    <col min="5908" max="5908" width="0.5" style="80" customWidth="1"/>
    <col min="5909" max="6144" width="11.5" style="80"/>
    <col min="6145" max="6145" width="11.6640625" style="80" customWidth="1"/>
    <col min="6146" max="6146" width="4.1640625" style="80" customWidth="1"/>
    <col min="6147" max="6154" width="11.6640625" style="80" customWidth="1"/>
    <col min="6155" max="6155" width="4.33203125" style="80" customWidth="1"/>
    <col min="6156" max="6156" width="11.6640625" style="80" customWidth="1"/>
    <col min="6157" max="6157" width="8.6640625" style="80" customWidth="1"/>
    <col min="6158" max="6160" width="11.6640625" style="80" customWidth="1"/>
    <col min="6161" max="6161" width="9.33203125" style="80" customWidth="1"/>
    <col min="6162" max="6162" width="11.6640625" style="80" customWidth="1"/>
    <col min="6163" max="6163" width="13.1640625" style="80" customWidth="1"/>
    <col min="6164" max="6164" width="0.5" style="80" customWidth="1"/>
    <col min="6165" max="6400" width="11.5" style="80"/>
    <col min="6401" max="6401" width="11.6640625" style="80" customWidth="1"/>
    <col min="6402" max="6402" width="4.1640625" style="80" customWidth="1"/>
    <col min="6403" max="6410" width="11.6640625" style="80" customWidth="1"/>
    <col min="6411" max="6411" width="4.33203125" style="80" customWidth="1"/>
    <col min="6412" max="6412" width="11.6640625" style="80" customWidth="1"/>
    <col min="6413" max="6413" width="8.6640625" style="80" customWidth="1"/>
    <col min="6414" max="6416" width="11.6640625" style="80" customWidth="1"/>
    <col min="6417" max="6417" width="9.33203125" style="80" customWidth="1"/>
    <col min="6418" max="6418" width="11.6640625" style="80" customWidth="1"/>
    <col min="6419" max="6419" width="13.1640625" style="80" customWidth="1"/>
    <col min="6420" max="6420" width="0.5" style="80" customWidth="1"/>
    <col min="6421" max="6656" width="11.5" style="80"/>
    <col min="6657" max="6657" width="11.6640625" style="80" customWidth="1"/>
    <col min="6658" max="6658" width="4.1640625" style="80" customWidth="1"/>
    <col min="6659" max="6666" width="11.6640625" style="80" customWidth="1"/>
    <col min="6667" max="6667" width="4.33203125" style="80" customWidth="1"/>
    <col min="6668" max="6668" width="11.6640625" style="80" customWidth="1"/>
    <col min="6669" max="6669" width="8.6640625" style="80" customWidth="1"/>
    <col min="6670" max="6672" width="11.6640625" style="80" customWidth="1"/>
    <col min="6673" max="6673" width="9.33203125" style="80" customWidth="1"/>
    <col min="6674" max="6674" width="11.6640625" style="80" customWidth="1"/>
    <col min="6675" max="6675" width="13.1640625" style="80" customWidth="1"/>
    <col min="6676" max="6676" width="0.5" style="80" customWidth="1"/>
    <col min="6677" max="6912" width="11.5" style="80"/>
    <col min="6913" max="6913" width="11.6640625" style="80" customWidth="1"/>
    <col min="6914" max="6914" width="4.1640625" style="80" customWidth="1"/>
    <col min="6915" max="6922" width="11.6640625" style="80" customWidth="1"/>
    <col min="6923" max="6923" width="4.33203125" style="80" customWidth="1"/>
    <col min="6924" max="6924" width="11.6640625" style="80" customWidth="1"/>
    <col min="6925" max="6925" width="8.6640625" style="80" customWidth="1"/>
    <col min="6926" max="6928" width="11.6640625" style="80" customWidth="1"/>
    <col min="6929" max="6929" width="9.33203125" style="80" customWidth="1"/>
    <col min="6930" max="6930" width="11.6640625" style="80" customWidth="1"/>
    <col min="6931" max="6931" width="13.1640625" style="80" customWidth="1"/>
    <col min="6932" max="6932" width="0.5" style="80" customWidth="1"/>
    <col min="6933" max="7168" width="11.5" style="80"/>
    <col min="7169" max="7169" width="11.6640625" style="80" customWidth="1"/>
    <col min="7170" max="7170" width="4.1640625" style="80" customWidth="1"/>
    <col min="7171" max="7178" width="11.6640625" style="80" customWidth="1"/>
    <col min="7179" max="7179" width="4.33203125" style="80" customWidth="1"/>
    <col min="7180" max="7180" width="11.6640625" style="80" customWidth="1"/>
    <col min="7181" max="7181" width="8.6640625" style="80" customWidth="1"/>
    <col min="7182" max="7184" width="11.6640625" style="80" customWidth="1"/>
    <col min="7185" max="7185" width="9.33203125" style="80" customWidth="1"/>
    <col min="7186" max="7186" width="11.6640625" style="80" customWidth="1"/>
    <col min="7187" max="7187" width="13.1640625" style="80" customWidth="1"/>
    <col min="7188" max="7188" width="0.5" style="80" customWidth="1"/>
    <col min="7189" max="7424" width="11.5" style="80"/>
    <col min="7425" max="7425" width="11.6640625" style="80" customWidth="1"/>
    <col min="7426" max="7426" width="4.1640625" style="80" customWidth="1"/>
    <col min="7427" max="7434" width="11.6640625" style="80" customWidth="1"/>
    <col min="7435" max="7435" width="4.33203125" style="80" customWidth="1"/>
    <col min="7436" max="7436" width="11.6640625" style="80" customWidth="1"/>
    <col min="7437" max="7437" width="8.6640625" style="80" customWidth="1"/>
    <col min="7438" max="7440" width="11.6640625" style="80" customWidth="1"/>
    <col min="7441" max="7441" width="9.33203125" style="80" customWidth="1"/>
    <col min="7442" max="7442" width="11.6640625" style="80" customWidth="1"/>
    <col min="7443" max="7443" width="13.1640625" style="80" customWidth="1"/>
    <col min="7444" max="7444" width="0.5" style="80" customWidth="1"/>
    <col min="7445" max="7680" width="11.5" style="80"/>
    <col min="7681" max="7681" width="11.6640625" style="80" customWidth="1"/>
    <col min="7682" max="7682" width="4.1640625" style="80" customWidth="1"/>
    <col min="7683" max="7690" width="11.6640625" style="80" customWidth="1"/>
    <col min="7691" max="7691" width="4.33203125" style="80" customWidth="1"/>
    <col min="7692" max="7692" width="11.6640625" style="80" customWidth="1"/>
    <col min="7693" max="7693" width="8.6640625" style="80" customWidth="1"/>
    <col min="7694" max="7696" width="11.6640625" style="80" customWidth="1"/>
    <col min="7697" max="7697" width="9.33203125" style="80" customWidth="1"/>
    <col min="7698" max="7698" width="11.6640625" style="80" customWidth="1"/>
    <col min="7699" max="7699" width="13.1640625" style="80" customWidth="1"/>
    <col min="7700" max="7700" width="0.5" style="80" customWidth="1"/>
    <col min="7701" max="7936" width="11.5" style="80"/>
    <col min="7937" max="7937" width="11.6640625" style="80" customWidth="1"/>
    <col min="7938" max="7938" width="4.1640625" style="80" customWidth="1"/>
    <col min="7939" max="7946" width="11.6640625" style="80" customWidth="1"/>
    <col min="7947" max="7947" width="4.33203125" style="80" customWidth="1"/>
    <col min="7948" max="7948" width="11.6640625" style="80" customWidth="1"/>
    <col min="7949" max="7949" width="8.6640625" style="80" customWidth="1"/>
    <col min="7950" max="7952" width="11.6640625" style="80" customWidth="1"/>
    <col min="7953" max="7953" width="9.33203125" style="80" customWidth="1"/>
    <col min="7954" max="7954" width="11.6640625" style="80" customWidth="1"/>
    <col min="7955" max="7955" width="13.1640625" style="80" customWidth="1"/>
    <col min="7956" max="7956" width="0.5" style="80" customWidth="1"/>
    <col min="7957" max="8192" width="11.5" style="80"/>
    <col min="8193" max="8193" width="11.6640625" style="80" customWidth="1"/>
    <col min="8194" max="8194" width="4.1640625" style="80" customWidth="1"/>
    <col min="8195" max="8202" width="11.6640625" style="80" customWidth="1"/>
    <col min="8203" max="8203" width="4.33203125" style="80" customWidth="1"/>
    <col min="8204" max="8204" width="11.6640625" style="80" customWidth="1"/>
    <col min="8205" max="8205" width="8.6640625" style="80" customWidth="1"/>
    <col min="8206" max="8208" width="11.6640625" style="80" customWidth="1"/>
    <col min="8209" max="8209" width="9.33203125" style="80" customWidth="1"/>
    <col min="8210" max="8210" width="11.6640625" style="80" customWidth="1"/>
    <col min="8211" max="8211" width="13.1640625" style="80" customWidth="1"/>
    <col min="8212" max="8212" width="0.5" style="80" customWidth="1"/>
    <col min="8213" max="8448" width="11.5" style="80"/>
    <col min="8449" max="8449" width="11.6640625" style="80" customWidth="1"/>
    <col min="8450" max="8450" width="4.1640625" style="80" customWidth="1"/>
    <col min="8451" max="8458" width="11.6640625" style="80" customWidth="1"/>
    <col min="8459" max="8459" width="4.33203125" style="80" customWidth="1"/>
    <col min="8460" max="8460" width="11.6640625" style="80" customWidth="1"/>
    <col min="8461" max="8461" width="8.6640625" style="80" customWidth="1"/>
    <col min="8462" max="8464" width="11.6640625" style="80" customWidth="1"/>
    <col min="8465" max="8465" width="9.33203125" style="80" customWidth="1"/>
    <col min="8466" max="8466" width="11.6640625" style="80" customWidth="1"/>
    <col min="8467" max="8467" width="13.1640625" style="80" customWidth="1"/>
    <col min="8468" max="8468" width="0.5" style="80" customWidth="1"/>
    <col min="8469" max="8704" width="11.5" style="80"/>
    <col min="8705" max="8705" width="11.6640625" style="80" customWidth="1"/>
    <col min="8706" max="8706" width="4.1640625" style="80" customWidth="1"/>
    <col min="8707" max="8714" width="11.6640625" style="80" customWidth="1"/>
    <col min="8715" max="8715" width="4.33203125" style="80" customWidth="1"/>
    <col min="8716" max="8716" width="11.6640625" style="80" customWidth="1"/>
    <col min="8717" max="8717" width="8.6640625" style="80" customWidth="1"/>
    <col min="8718" max="8720" width="11.6640625" style="80" customWidth="1"/>
    <col min="8721" max="8721" width="9.33203125" style="80" customWidth="1"/>
    <col min="8722" max="8722" width="11.6640625" style="80" customWidth="1"/>
    <col min="8723" max="8723" width="13.1640625" style="80" customWidth="1"/>
    <col min="8724" max="8724" width="0.5" style="80" customWidth="1"/>
    <col min="8725" max="8960" width="11.5" style="80"/>
    <col min="8961" max="8961" width="11.6640625" style="80" customWidth="1"/>
    <col min="8962" max="8962" width="4.1640625" style="80" customWidth="1"/>
    <col min="8963" max="8970" width="11.6640625" style="80" customWidth="1"/>
    <col min="8971" max="8971" width="4.33203125" style="80" customWidth="1"/>
    <col min="8972" max="8972" width="11.6640625" style="80" customWidth="1"/>
    <col min="8973" max="8973" width="8.6640625" style="80" customWidth="1"/>
    <col min="8974" max="8976" width="11.6640625" style="80" customWidth="1"/>
    <col min="8977" max="8977" width="9.33203125" style="80" customWidth="1"/>
    <col min="8978" max="8978" width="11.6640625" style="80" customWidth="1"/>
    <col min="8979" max="8979" width="13.1640625" style="80" customWidth="1"/>
    <col min="8980" max="8980" width="0.5" style="80" customWidth="1"/>
    <col min="8981" max="9216" width="11.5" style="80"/>
    <col min="9217" max="9217" width="11.6640625" style="80" customWidth="1"/>
    <col min="9218" max="9218" width="4.1640625" style="80" customWidth="1"/>
    <col min="9219" max="9226" width="11.6640625" style="80" customWidth="1"/>
    <col min="9227" max="9227" width="4.33203125" style="80" customWidth="1"/>
    <col min="9228" max="9228" width="11.6640625" style="80" customWidth="1"/>
    <col min="9229" max="9229" width="8.6640625" style="80" customWidth="1"/>
    <col min="9230" max="9232" width="11.6640625" style="80" customWidth="1"/>
    <col min="9233" max="9233" width="9.33203125" style="80" customWidth="1"/>
    <col min="9234" max="9234" width="11.6640625" style="80" customWidth="1"/>
    <col min="9235" max="9235" width="13.1640625" style="80" customWidth="1"/>
    <col min="9236" max="9236" width="0.5" style="80" customWidth="1"/>
    <col min="9237" max="9472" width="11.5" style="80"/>
    <col min="9473" max="9473" width="11.6640625" style="80" customWidth="1"/>
    <col min="9474" max="9474" width="4.1640625" style="80" customWidth="1"/>
    <col min="9475" max="9482" width="11.6640625" style="80" customWidth="1"/>
    <col min="9483" max="9483" width="4.33203125" style="80" customWidth="1"/>
    <col min="9484" max="9484" width="11.6640625" style="80" customWidth="1"/>
    <col min="9485" max="9485" width="8.6640625" style="80" customWidth="1"/>
    <col min="9486" max="9488" width="11.6640625" style="80" customWidth="1"/>
    <col min="9489" max="9489" width="9.33203125" style="80" customWidth="1"/>
    <col min="9490" max="9490" width="11.6640625" style="80" customWidth="1"/>
    <col min="9491" max="9491" width="13.1640625" style="80" customWidth="1"/>
    <col min="9492" max="9492" width="0.5" style="80" customWidth="1"/>
    <col min="9493" max="9728" width="11.5" style="80"/>
    <col min="9729" max="9729" width="11.6640625" style="80" customWidth="1"/>
    <col min="9730" max="9730" width="4.1640625" style="80" customWidth="1"/>
    <col min="9731" max="9738" width="11.6640625" style="80" customWidth="1"/>
    <col min="9739" max="9739" width="4.33203125" style="80" customWidth="1"/>
    <col min="9740" max="9740" width="11.6640625" style="80" customWidth="1"/>
    <col min="9741" max="9741" width="8.6640625" style="80" customWidth="1"/>
    <col min="9742" max="9744" width="11.6640625" style="80" customWidth="1"/>
    <col min="9745" max="9745" width="9.33203125" style="80" customWidth="1"/>
    <col min="9746" max="9746" width="11.6640625" style="80" customWidth="1"/>
    <col min="9747" max="9747" width="13.1640625" style="80" customWidth="1"/>
    <col min="9748" max="9748" width="0.5" style="80" customWidth="1"/>
    <col min="9749" max="9984" width="11.5" style="80"/>
    <col min="9985" max="9985" width="11.6640625" style="80" customWidth="1"/>
    <col min="9986" max="9986" width="4.1640625" style="80" customWidth="1"/>
    <col min="9987" max="9994" width="11.6640625" style="80" customWidth="1"/>
    <col min="9995" max="9995" width="4.33203125" style="80" customWidth="1"/>
    <col min="9996" max="9996" width="11.6640625" style="80" customWidth="1"/>
    <col min="9997" max="9997" width="8.6640625" style="80" customWidth="1"/>
    <col min="9998" max="10000" width="11.6640625" style="80" customWidth="1"/>
    <col min="10001" max="10001" width="9.33203125" style="80" customWidth="1"/>
    <col min="10002" max="10002" width="11.6640625" style="80" customWidth="1"/>
    <col min="10003" max="10003" width="13.1640625" style="80" customWidth="1"/>
    <col min="10004" max="10004" width="0.5" style="80" customWidth="1"/>
    <col min="10005" max="10240" width="11.5" style="80"/>
    <col min="10241" max="10241" width="11.6640625" style="80" customWidth="1"/>
    <col min="10242" max="10242" width="4.1640625" style="80" customWidth="1"/>
    <col min="10243" max="10250" width="11.6640625" style="80" customWidth="1"/>
    <col min="10251" max="10251" width="4.33203125" style="80" customWidth="1"/>
    <col min="10252" max="10252" width="11.6640625" style="80" customWidth="1"/>
    <col min="10253" max="10253" width="8.6640625" style="80" customWidth="1"/>
    <col min="10254" max="10256" width="11.6640625" style="80" customWidth="1"/>
    <col min="10257" max="10257" width="9.33203125" style="80" customWidth="1"/>
    <col min="10258" max="10258" width="11.6640625" style="80" customWidth="1"/>
    <col min="10259" max="10259" width="13.1640625" style="80" customWidth="1"/>
    <col min="10260" max="10260" width="0.5" style="80" customWidth="1"/>
    <col min="10261" max="10496" width="11.5" style="80"/>
    <col min="10497" max="10497" width="11.6640625" style="80" customWidth="1"/>
    <col min="10498" max="10498" width="4.1640625" style="80" customWidth="1"/>
    <col min="10499" max="10506" width="11.6640625" style="80" customWidth="1"/>
    <col min="10507" max="10507" width="4.33203125" style="80" customWidth="1"/>
    <col min="10508" max="10508" width="11.6640625" style="80" customWidth="1"/>
    <col min="10509" max="10509" width="8.6640625" style="80" customWidth="1"/>
    <col min="10510" max="10512" width="11.6640625" style="80" customWidth="1"/>
    <col min="10513" max="10513" width="9.33203125" style="80" customWidth="1"/>
    <col min="10514" max="10514" width="11.6640625" style="80" customWidth="1"/>
    <col min="10515" max="10515" width="13.1640625" style="80" customWidth="1"/>
    <col min="10516" max="10516" width="0.5" style="80" customWidth="1"/>
    <col min="10517" max="10752" width="11.5" style="80"/>
    <col min="10753" max="10753" width="11.6640625" style="80" customWidth="1"/>
    <col min="10754" max="10754" width="4.1640625" style="80" customWidth="1"/>
    <col min="10755" max="10762" width="11.6640625" style="80" customWidth="1"/>
    <col min="10763" max="10763" width="4.33203125" style="80" customWidth="1"/>
    <col min="10764" max="10764" width="11.6640625" style="80" customWidth="1"/>
    <col min="10765" max="10765" width="8.6640625" style="80" customWidth="1"/>
    <col min="10766" max="10768" width="11.6640625" style="80" customWidth="1"/>
    <col min="10769" max="10769" width="9.33203125" style="80" customWidth="1"/>
    <col min="10770" max="10770" width="11.6640625" style="80" customWidth="1"/>
    <col min="10771" max="10771" width="13.1640625" style="80" customWidth="1"/>
    <col min="10772" max="10772" width="0.5" style="80" customWidth="1"/>
    <col min="10773" max="11008" width="11.5" style="80"/>
    <col min="11009" max="11009" width="11.6640625" style="80" customWidth="1"/>
    <col min="11010" max="11010" width="4.1640625" style="80" customWidth="1"/>
    <col min="11011" max="11018" width="11.6640625" style="80" customWidth="1"/>
    <col min="11019" max="11019" width="4.33203125" style="80" customWidth="1"/>
    <col min="11020" max="11020" width="11.6640625" style="80" customWidth="1"/>
    <col min="11021" max="11021" width="8.6640625" style="80" customWidth="1"/>
    <col min="11022" max="11024" width="11.6640625" style="80" customWidth="1"/>
    <col min="11025" max="11025" width="9.33203125" style="80" customWidth="1"/>
    <col min="11026" max="11026" width="11.6640625" style="80" customWidth="1"/>
    <col min="11027" max="11027" width="13.1640625" style="80" customWidth="1"/>
    <col min="11028" max="11028" width="0.5" style="80" customWidth="1"/>
    <col min="11029" max="11264" width="11.5" style="80"/>
    <col min="11265" max="11265" width="11.6640625" style="80" customWidth="1"/>
    <col min="11266" max="11266" width="4.1640625" style="80" customWidth="1"/>
    <col min="11267" max="11274" width="11.6640625" style="80" customWidth="1"/>
    <col min="11275" max="11275" width="4.33203125" style="80" customWidth="1"/>
    <col min="11276" max="11276" width="11.6640625" style="80" customWidth="1"/>
    <col min="11277" max="11277" width="8.6640625" style="80" customWidth="1"/>
    <col min="11278" max="11280" width="11.6640625" style="80" customWidth="1"/>
    <col min="11281" max="11281" width="9.33203125" style="80" customWidth="1"/>
    <col min="11282" max="11282" width="11.6640625" style="80" customWidth="1"/>
    <col min="11283" max="11283" width="13.1640625" style="80" customWidth="1"/>
    <col min="11284" max="11284" width="0.5" style="80" customWidth="1"/>
    <col min="11285" max="11520" width="11.5" style="80"/>
    <col min="11521" max="11521" width="11.6640625" style="80" customWidth="1"/>
    <col min="11522" max="11522" width="4.1640625" style="80" customWidth="1"/>
    <col min="11523" max="11530" width="11.6640625" style="80" customWidth="1"/>
    <col min="11531" max="11531" width="4.33203125" style="80" customWidth="1"/>
    <col min="11532" max="11532" width="11.6640625" style="80" customWidth="1"/>
    <col min="11533" max="11533" width="8.6640625" style="80" customWidth="1"/>
    <col min="11534" max="11536" width="11.6640625" style="80" customWidth="1"/>
    <col min="11537" max="11537" width="9.33203125" style="80" customWidth="1"/>
    <col min="11538" max="11538" width="11.6640625" style="80" customWidth="1"/>
    <col min="11539" max="11539" width="13.1640625" style="80" customWidth="1"/>
    <col min="11540" max="11540" width="0.5" style="80" customWidth="1"/>
    <col min="11541" max="11776" width="11.5" style="80"/>
    <col min="11777" max="11777" width="11.6640625" style="80" customWidth="1"/>
    <col min="11778" max="11778" width="4.1640625" style="80" customWidth="1"/>
    <col min="11779" max="11786" width="11.6640625" style="80" customWidth="1"/>
    <col min="11787" max="11787" width="4.33203125" style="80" customWidth="1"/>
    <col min="11788" max="11788" width="11.6640625" style="80" customWidth="1"/>
    <col min="11789" max="11789" width="8.6640625" style="80" customWidth="1"/>
    <col min="11790" max="11792" width="11.6640625" style="80" customWidth="1"/>
    <col min="11793" max="11793" width="9.33203125" style="80" customWidth="1"/>
    <col min="11794" max="11794" width="11.6640625" style="80" customWidth="1"/>
    <col min="11795" max="11795" width="13.1640625" style="80" customWidth="1"/>
    <col min="11796" max="11796" width="0.5" style="80" customWidth="1"/>
    <col min="11797" max="12032" width="11.5" style="80"/>
    <col min="12033" max="12033" width="11.6640625" style="80" customWidth="1"/>
    <col min="12034" max="12034" width="4.1640625" style="80" customWidth="1"/>
    <col min="12035" max="12042" width="11.6640625" style="80" customWidth="1"/>
    <col min="12043" max="12043" width="4.33203125" style="80" customWidth="1"/>
    <col min="12044" max="12044" width="11.6640625" style="80" customWidth="1"/>
    <col min="12045" max="12045" width="8.6640625" style="80" customWidth="1"/>
    <col min="12046" max="12048" width="11.6640625" style="80" customWidth="1"/>
    <col min="12049" max="12049" width="9.33203125" style="80" customWidth="1"/>
    <col min="12050" max="12050" width="11.6640625" style="80" customWidth="1"/>
    <col min="12051" max="12051" width="13.1640625" style="80" customWidth="1"/>
    <col min="12052" max="12052" width="0.5" style="80" customWidth="1"/>
    <col min="12053" max="12288" width="11.5" style="80"/>
    <col min="12289" max="12289" width="11.6640625" style="80" customWidth="1"/>
    <col min="12290" max="12290" width="4.1640625" style="80" customWidth="1"/>
    <col min="12291" max="12298" width="11.6640625" style="80" customWidth="1"/>
    <col min="12299" max="12299" width="4.33203125" style="80" customWidth="1"/>
    <col min="12300" max="12300" width="11.6640625" style="80" customWidth="1"/>
    <col min="12301" max="12301" width="8.6640625" style="80" customWidth="1"/>
    <col min="12302" max="12304" width="11.6640625" style="80" customWidth="1"/>
    <col min="12305" max="12305" width="9.33203125" style="80" customWidth="1"/>
    <col min="12306" max="12306" width="11.6640625" style="80" customWidth="1"/>
    <col min="12307" max="12307" width="13.1640625" style="80" customWidth="1"/>
    <col min="12308" max="12308" width="0.5" style="80" customWidth="1"/>
    <col min="12309" max="12544" width="11.5" style="80"/>
    <col min="12545" max="12545" width="11.6640625" style="80" customWidth="1"/>
    <col min="12546" max="12546" width="4.1640625" style="80" customWidth="1"/>
    <col min="12547" max="12554" width="11.6640625" style="80" customWidth="1"/>
    <col min="12555" max="12555" width="4.33203125" style="80" customWidth="1"/>
    <col min="12556" max="12556" width="11.6640625" style="80" customWidth="1"/>
    <col min="12557" max="12557" width="8.6640625" style="80" customWidth="1"/>
    <col min="12558" max="12560" width="11.6640625" style="80" customWidth="1"/>
    <col min="12561" max="12561" width="9.33203125" style="80" customWidth="1"/>
    <col min="12562" max="12562" width="11.6640625" style="80" customWidth="1"/>
    <col min="12563" max="12563" width="13.1640625" style="80" customWidth="1"/>
    <col min="12564" max="12564" width="0.5" style="80" customWidth="1"/>
    <col min="12565" max="12800" width="11.5" style="80"/>
    <col min="12801" max="12801" width="11.6640625" style="80" customWidth="1"/>
    <col min="12802" max="12802" width="4.1640625" style="80" customWidth="1"/>
    <col min="12803" max="12810" width="11.6640625" style="80" customWidth="1"/>
    <col min="12811" max="12811" width="4.33203125" style="80" customWidth="1"/>
    <col min="12812" max="12812" width="11.6640625" style="80" customWidth="1"/>
    <col min="12813" max="12813" width="8.6640625" style="80" customWidth="1"/>
    <col min="12814" max="12816" width="11.6640625" style="80" customWidth="1"/>
    <col min="12817" max="12817" width="9.33203125" style="80" customWidth="1"/>
    <col min="12818" max="12818" width="11.6640625" style="80" customWidth="1"/>
    <col min="12819" max="12819" width="13.1640625" style="80" customWidth="1"/>
    <col min="12820" max="12820" width="0.5" style="80" customWidth="1"/>
    <col min="12821" max="13056" width="11.5" style="80"/>
    <col min="13057" max="13057" width="11.6640625" style="80" customWidth="1"/>
    <col min="13058" max="13058" width="4.1640625" style="80" customWidth="1"/>
    <col min="13059" max="13066" width="11.6640625" style="80" customWidth="1"/>
    <col min="13067" max="13067" width="4.33203125" style="80" customWidth="1"/>
    <col min="13068" max="13068" width="11.6640625" style="80" customWidth="1"/>
    <col min="13069" max="13069" width="8.6640625" style="80" customWidth="1"/>
    <col min="13070" max="13072" width="11.6640625" style="80" customWidth="1"/>
    <col min="13073" max="13073" width="9.33203125" style="80" customWidth="1"/>
    <col min="13074" max="13074" width="11.6640625" style="80" customWidth="1"/>
    <col min="13075" max="13075" width="13.1640625" style="80" customWidth="1"/>
    <col min="13076" max="13076" width="0.5" style="80" customWidth="1"/>
    <col min="13077" max="13312" width="11.5" style="80"/>
    <col min="13313" max="13313" width="11.6640625" style="80" customWidth="1"/>
    <col min="13314" max="13314" width="4.1640625" style="80" customWidth="1"/>
    <col min="13315" max="13322" width="11.6640625" style="80" customWidth="1"/>
    <col min="13323" max="13323" width="4.33203125" style="80" customWidth="1"/>
    <col min="13324" max="13324" width="11.6640625" style="80" customWidth="1"/>
    <col min="13325" max="13325" width="8.6640625" style="80" customWidth="1"/>
    <col min="13326" max="13328" width="11.6640625" style="80" customWidth="1"/>
    <col min="13329" max="13329" width="9.33203125" style="80" customWidth="1"/>
    <col min="13330" max="13330" width="11.6640625" style="80" customWidth="1"/>
    <col min="13331" max="13331" width="13.1640625" style="80" customWidth="1"/>
    <col min="13332" max="13332" width="0.5" style="80" customWidth="1"/>
    <col min="13333" max="13568" width="11.5" style="80"/>
    <col min="13569" max="13569" width="11.6640625" style="80" customWidth="1"/>
    <col min="13570" max="13570" width="4.1640625" style="80" customWidth="1"/>
    <col min="13571" max="13578" width="11.6640625" style="80" customWidth="1"/>
    <col min="13579" max="13579" width="4.33203125" style="80" customWidth="1"/>
    <col min="13580" max="13580" width="11.6640625" style="80" customWidth="1"/>
    <col min="13581" max="13581" width="8.6640625" style="80" customWidth="1"/>
    <col min="13582" max="13584" width="11.6640625" style="80" customWidth="1"/>
    <col min="13585" max="13585" width="9.33203125" style="80" customWidth="1"/>
    <col min="13586" max="13586" width="11.6640625" style="80" customWidth="1"/>
    <col min="13587" max="13587" width="13.1640625" style="80" customWidth="1"/>
    <col min="13588" max="13588" width="0.5" style="80" customWidth="1"/>
    <col min="13589" max="13824" width="11.5" style="80"/>
    <col min="13825" max="13825" width="11.6640625" style="80" customWidth="1"/>
    <col min="13826" max="13826" width="4.1640625" style="80" customWidth="1"/>
    <col min="13827" max="13834" width="11.6640625" style="80" customWidth="1"/>
    <col min="13835" max="13835" width="4.33203125" style="80" customWidth="1"/>
    <col min="13836" max="13836" width="11.6640625" style="80" customWidth="1"/>
    <col min="13837" max="13837" width="8.6640625" style="80" customWidth="1"/>
    <col min="13838" max="13840" width="11.6640625" style="80" customWidth="1"/>
    <col min="13841" max="13841" width="9.33203125" style="80" customWidth="1"/>
    <col min="13842" max="13842" width="11.6640625" style="80" customWidth="1"/>
    <col min="13843" max="13843" width="13.1640625" style="80" customWidth="1"/>
    <col min="13844" max="13844" width="0.5" style="80" customWidth="1"/>
    <col min="13845" max="14080" width="11.5" style="80"/>
    <col min="14081" max="14081" width="11.6640625" style="80" customWidth="1"/>
    <col min="14082" max="14082" width="4.1640625" style="80" customWidth="1"/>
    <col min="14083" max="14090" width="11.6640625" style="80" customWidth="1"/>
    <col min="14091" max="14091" width="4.33203125" style="80" customWidth="1"/>
    <col min="14092" max="14092" width="11.6640625" style="80" customWidth="1"/>
    <col min="14093" max="14093" width="8.6640625" style="80" customWidth="1"/>
    <col min="14094" max="14096" width="11.6640625" style="80" customWidth="1"/>
    <col min="14097" max="14097" width="9.33203125" style="80" customWidth="1"/>
    <col min="14098" max="14098" width="11.6640625" style="80" customWidth="1"/>
    <col min="14099" max="14099" width="13.1640625" style="80" customWidth="1"/>
    <col min="14100" max="14100" width="0.5" style="80" customWidth="1"/>
    <col min="14101" max="14336" width="11.5" style="80"/>
    <col min="14337" max="14337" width="11.6640625" style="80" customWidth="1"/>
    <col min="14338" max="14338" width="4.1640625" style="80" customWidth="1"/>
    <col min="14339" max="14346" width="11.6640625" style="80" customWidth="1"/>
    <col min="14347" max="14347" width="4.33203125" style="80" customWidth="1"/>
    <col min="14348" max="14348" width="11.6640625" style="80" customWidth="1"/>
    <col min="14349" max="14349" width="8.6640625" style="80" customWidth="1"/>
    <col min="14350" max="14352" width="11.6640625" style="80" customWidth="1"/>
    <col min="14353" max="14353" width="9.33203125" style="80" customWidth="1"/>
    <col min="14354" max="14354" width="11.6640625" style="80" customWidth="1"/>
    <col min="14355" max="14355" width="13.1640625" style="80" customWidth="1"/>
    <col min="14356" max="14356" width="0.5" style="80" customWidth="1"/>
    <col min="14357" max="14592" width="11.5" style="80"/>
    <col min="14593" max="14593" width="11.6640625" style="80" customWidth="1"/>
    <col min="14594" max="14594" width="4.1640625" style="80" customWidth="1"/>
    <col min="14595" max="14602" width="11.6640625" style="80" customWidth="1"/>
    <col min="14603" max="14603" width="4.33203125" style="80" customWidth="1"/>
    <col min="14604" max="14604" width="11.6640625" style="80" customWidth="1"/>
    <col min="14605" max="14605" width="8.6640625" style="80" customWidth="1"/>
    <col min="14606" max="14608" width="11.6640625" style="80" customWidth="1"/>
    <col min="14609" max="14609" width="9.33203125" style="80" customWidth="1"/>
    <col min="14610" max="14610" width="11.6640625" style="80" customWidth="1"/>
    <col min="14611" max="14611" width="13.1640625" style="80" customWidth="1"/>
    <col min="14612" max="14612" width="0.5" style="80" customWidth="1"/>
    <col min="14613" max="14848" width="11.5" style="80"/>
    <col min="14849" max="14849" width="11.6640625" style="80" customWidth="1"/>
    <col min="14850" max="14850" width="4.1640625" style="80" customWidth="1"/>
    <col min="14851" max="14858" width="11.6640625" style="80" customWidth="1"/>
    <col min="14859" max="14859" width="4.33203125" style="80" customWidth="1"/>
    <col min="14860" max="14860" width="11.6640625" style="80" customWidth="1"/>
    <col min="14861" max="14861" width="8.6640625" style="80" customWidth="1"/>
    <col min="14862" max="14864" width="11.6640625" style="80" customWidth="1"/>
    <col min="14865" max="14865" width="9.33203125" style="80" customWidth="1"/>
    <col min="14866" max="14866" width="11.6640625" style="80" customWidth="1"/>
    <col min="14867" max="14867" width="13.1640625" style="80" customWidth="1"/>
    <col min="14868" max="14868" width="0.5" style="80" customWidth="1"/>
    <col min="14869" max="15104" width="11.5" style="80"/>
    <col min="15105" max="15105" width="11.6640625" style="80" customWidth="1"/>
    <col min="15106" max="15106" width="4.1640625" style="80" customWidth="1"/>
    <col min="15107" max="15114" width="11.6640625" style="80" customWidth="1"/>
    <col min="15115" max="15115" width="4.33203125" style="80" customWidth="1"/>
    <col min="15116" max="15116" width="11.6640625" style="80" customWidth="1"/>
    <col min="15117" max="15117" width="8.6640625" style="80" customWidth="1"/>
    <col min="15118" max="15120" width="11.6640625" style="80" customWidth="1"/>
    <col min="15121" max="15121" width="9.33203125" style="80" customWidth="1"/>
    <col min="15122" max="15122" width="11.6640625" style="80" customWidth="1"/>
    <col min="15123" max="15123" width="13.1640625" style="80" customWidth="1"/>
    <col min="15124" max="15124" width="0.5" style="80" customWidth="1"/>
    <col min="15125" max="15360" width="11.5" style="80"/>
    <col min="15361" max="15361" width="11.6640625" style="80" customWidth="1"/>
    <col min="15362" max="15362" width="4.1640625" style="80" customWidth="1"/>
    <col min="15363" max="15370" width="11.6640625" style="80" customWidth="1"/>
    <col min="15371" max="15371" width="4.33203125" style="80" customWidth="1"/>
    <col min="15372" max="15372" width="11.6640625" style="80" customWidth="1"/>
    <col min="15373" max="15373" width="8.6640625" style="80" customWidth="1"/>
    <col min="15374" max="15376" width="11.6640625" style="80" customWidth="1"/>
    <col min="15377" max="15377" width="9.33203125" style="80" customWidth="1"/>
    <col min="15378" max="15378" width="11.6640625" style="80" customWidth="1"/>
    <col min="15379" max="15379" width="13.1640625" style="80" customWidth="1"/>
    <col min="15380" max="15380" width="0.5" style="80" customWidth="1"/>
    <col min="15381" max="15616" width="11.5" style="80"/>
    <col min="15617" max="15617" width="11.6640625" style="80" customWidth="1"/>
    <col min="15618" max="15618" width="4.1640625" style="80" customWidth="1"/>
    <col min="15619" max="15626" width="11.6640625" style="80" customWidth="1"/>
    <col min="15627" max="15627" width="4.33203125" style="80" customWidth="1"/>
    <col min="15628" max="15628" width="11.6640625" style="80" customWidth="1"/>
    <col min="15629" max="15629" width="8.6640625" style="80" customWidth="1"/>
    <col min="15630" max="15632" width="11.6640625" style="80" customWidth="1"/>
    <col min="15633" max="15633" width="9.33203125" style="80" customWidth="1"/>
    <col min="15634" max="15634" width="11.6640625" style="80" customWidth="1"/>
    <col min="15635" max="15635" width="13.1640625" style="80" customWidth="1"/>
    <col min="15636" max="15636" width="0.5" style="80" customWidth="1"/>
    <col min="15637" max="15872" width="11.5" style="80"/>
    <col min="15873" max="15873" width="11.6640625" style="80" customWidth="1"/>
    <col min="15874" max="15874" width="4.1640625" style="80" customWidth="1"/>
    <col min="15875" max="15882" width="11.6640625" style="80" customWidth="1"/>
    <col min="15883" max="15883" width="4.33203125" style="80" customWidth="1"/>
    <col min="15884" max="15884" width="11.6640625" style="80" customWidth="1"/>
    <col min="15885" max="15885" width="8.6640625" style="80" customWidth="1"/>
    <col min="15886" max="15888" width="11.6640625" style="80" customWidth="1"/>
    <col min="15889" max="15889" width="9.33203125" style="80" customWidth="1"/>
    <col min="15890" max="15890" width="11.6640625" style="80" customWidth="1"/>
    <col min="15891" max="15891" width="13.1640625" style="80" customWidth="1"/>
    <col min="15892" max="15892" width="0.5" style="80" customWidth="1"/>
    <col min="15893" max="16128" width="11.5" style="80"/>
    <col min="16129" max="16129" width="11.6640625" style="80" customWidth="1"/>
    <col min="16130" max="16130" width="4.1640625" style="80" customWidth="1"/>
    <col min="16131" max="16138" width="11.6640625" style="80" customWidth="1"/>
    <col min="16139" max="16139" width="4.33203125" style="80" customWidth="1"/>
    <col min="16140" max="16140" width="11.6640625" style="80" customWidth="1"/>
    <col min="16141" max="16141" width="8.6640625" style="80" customWidth="1"/>
    <col min="16142" max="16144" width="11.6640625" style="80" customWidth="1"/>
    <col min="16145" max="16145" width="9.33203125" style="80" customWidth="1"/>
    <col min="16146" max="16146" width="11.6640625" style="80" customWidth="1"/>
    <col min="16147" max="16147" width="13.1640625" style="80" customWidth="1"/>
    <col min="16148" max="16148" width="0.5" style="80" customWidth="1"/>
    <col min="16149" max="16384" width="11.5" style="80"/>
  </cols>
  <sheetData>
    <row r="2" spans="1:18" ht="14">
      <c r="A2" s="164" t="s">
        <v>228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4" spans="1:18">
      <c r="A4" s="85"/>
    </row>
    <row r="5" spans="1:18" ht="23">
      <c r="L5" s="124">
        <v>1983</v>
      </c>
      <c r="M5" s="82">
        <v>525</v>
      </c>
      <c r="O5" s="86"/>
      <c r="P5" s="86"/>
      <c r="Q5" s="86"/>
      <c r="R5" s="86"/>
    </row>
    <row r="6" spans="1:18" ht="14" customHeight="1">
      <c r="A6" s="85"/>
      <c r="L6" s="124">
        <v>1984</v>
      </c>
      <c r="M6" s="82">
        <v>589</v>
      </c>
    </row>
    <row r="7" spans="1:18" ht="14" customHeight="1">
      <c r="A7" s="85"/>
      <c r="L7" s="124">
        <v>1985</v>
      </c>
      <c r="M7" s="82">
        <v>476</v>
      </c>
    </row>
    <row r="8" spans="1:18" ht="14" customHeight="1">
      <c r="A8" s="85"/>
      <c r="L8" s="124">
        <v>1986</v>
      </c>
      <c r="M8" s="82">
        <v>512</v>
      </c>
    </row>
    <row r="9" spans="1:18" ht="14" customHeight="1">
      <c r="A9" s="85"/>
      <c r="L9" s="124">
        <v>1987</v>
      </c>
      <c r="M9" s="82">
        <v>519</v>
      </c>
    </row>
    <row r="10" spans="1:18" ht="14" customHeight="1">
      <c r="A10" s="85"/>
      <c r="L10" s="124">
        <v>1988</v>
      </c>
      <c r="M10" s="82">
        <v>575</v>
      </c>
    </row>
    <row r="11" spans="1:18" ht="14" customHeight="1">
      <c r="A11" s="85"/>
      <c r="L11" s="124">
        <v>1989</v>
      </c>
      <c r="M11" s="82">
        <v>608</v>
      </c>
    </row>
    <row r="12" spans="1:18" ht="14" customHeight="1">
      <c r="A12" s="85"/>
      <c r="L12" s="124">
        <v>1990</v>
      </c>
      <c r="M12" s="82">
        <v>586</v>
      </c>
    </row>
    <row r="13" spans="1:18" ht="14" customHeight="1">
      <c r="A13" s="85"/>
      <c r="L13" s="124">
        <v>1991</v>
      </c>
      <c r="M13" s="82">
        <v>639</v>
      </c>
    </row>
    <row r="14" spans="1:18" ht="14" customHeight="1">
      <c r="A14" s="85"/>
      <c r="L14" s="124">
        <v>1992</v>
      </c>
      <c r="M14" s="82">
        <v>758</v>
      </c>
    </row>
    <row r="15" spans="1:18" ht="14" customHeight="1">
      <c r="A15" s="85"/>
      <c r="L15" s="124">
        <v>1993</v>
      </c>
      <c r="M15" s="82">
        <v>810</v>
      </c>
    </row>
    <row r="16" spans="1:18" ht="14" customHeight="1">
      <c r="A16" s="85"/>
      <c r="L16" s="124">
        <v>1994</v>
      </c>
      <c r="M16" s="81">
        <v>835</v>
      </c>
    </row>
    <row r="17" spans="12:13" ht="14" customHeight="1">
      <c r="L17" s="124">
        <v>1995</v>
      </c>
      <c r="M17" s="81">
        <v>787</v>
      </c>
    </row>
    <row r="18" spans="12:13" ht="14" customHeight="1">
      <c r="L18" s="124">
        <v>1996</v>
      </c>
      <c r="M18" s="81">
        <v>748</v>
      </c>
    </row>
    <row r="19" spans="12:13" ht="14" customHeight="1">
      <c r="L19" s="124">
        <v>1997</v>
      </c>
      <c r="M19" s="81">
        <v>745</v>
      </c>
    </row>
    <row r="20" spans="12:13" ht="14" customHeight="1">
      <c r="L20" s="124">
        <v>1998</v>
      </c>
      <c r="M20" s="81">
        <v>736</v>
      </c>
    </row>
    <row r="21" spans="12:13" ht="14" customHeight="1">
      <c r="L21" s="124">
        <v>1999</v>
      </c>
      <c r="M21" s="81">
        <v>674</v>
      </c>
    </row>
    <row r="22" spans="12:13" ht="14" customHeight="1">
      <c r="L22" s="124">
        <v>2000</v>
      </c>
      <c r="M22" s="81">
        <v>773</v>
      </c>
    </row>
    <row r="23" spans="12:13" ht="14" customHeight="1">
      <c r="L23" s="124">
        <v>2001</v>
      </c>
      <c r="M23" s="81">
        <v>790</v>
      </c>
    </row>
    <row r="24" spans="12:13" ht="14" customHeight="1">
      <c r="L24" s="124">
        <v>2002</v>
      </c>
      <c r="M24" s="81">
        <v>744</v>
      </c>
    </row>
    <row r="25" spans="12:13" ht="14" customHeight="1">
      <c r="L25" s="124">
        <v>2003</v>
      </c>
      <c r="M25" s="81">
        <v>756</v>
      </c>
    </row>
    <row r="26" spans="12:13" ht="14" customHeight="1">
      <c r="L26" s="124">
        <v>2004</v>
      </c>
      <c r="M26" s="81">
        <v>778</v>
      </c>
    </row>
    <row r="27" spans="12:13" ht="14" customHeight="1">
      <c r="L27" s="124">
        <v>2005</v>
      </c>
      <c r="M27" s="81">
        <v>919</v>
      </c>
    </row>
    <row r="28" spans="12:13" ht="14" customHeight="1">
      <c r="L28" s="124">
        <v>2006</v>
      </c>
      <c r="M28" s="81">
        <v>926</v>
      </c>
    </row>
    <row r="29" spans="12:13" ht="14" customHeight="1">
      <c r="L29" s="124">
        <v>2007</v>
      </c>
      <c r="M29" s="82">
        <v>1012</v>
      </c>
    </row>
    <row r="30" spans="12:13" ht="14" customHeight="1">
      <c r="L30" s="124">
        <v>2008</v>
      </c>
      <c r="M30" s="81">
        <v>964</v>
      </c>
    </row>
    <row r="31" spans="12:13" ht="14" customHeight="1">
      <c r="L31" s="124">
        <v>2009</v>
      </c>
      <c r="M31" s="81">
        <v>778</v>
      </c>
    </row>
    <row r="32" spans="12:13" ht="14" customHeight="1">
      <c r="L32" s="124">
        <v>2010</v>
      </c>
      <c r="M32" s="81">
        <v>780</v>
      </c>
    </row>
    <row r="33" spans="1:13" ht="14" customHeight="1">
      <c r="L33" s="124">
        <v>2011</v>
      </c>
      <c r="M33" s="81">
        <v>808</v>
      </c>
    </row>
    <row r="34" spans="1:13">
      <c r="L34" s="124">
        <v>2012</v>
      </c>
      <c r="M34" s="81">
        <v>892</v>
      </c>
    </row>
    <row r="35" spans="1:13" ht="14">
      <c r="A35" s="125" t="s">
        <v>204</v>
      </c>
      <c r="G35" s="126"/>
      <c r="H35" s="126"/>
      <c r="I35" s="126"/>
      <c r="J35" s="126"/>
      <c r="L35" s="124">
        <v>2013</v>
      </c>
      <c r="M35" s="81">
        <v>833</v>
      </c>
    </row>
    <row r="36" spans="1:13">
      <c r="L36" s="124">
        <v>2014</v>
      </c>
      <c r="M36" s="81">
        <v>743</v>
      </c>
    </row>
    <row r="37" spans="1:13">
      <c r="L37" s="124">
        <v>2015</v>
      </c>
      <c r="M37" s="81">
        <v>810</v>
      </c>
    </row>
    <row r="38" spans="1:13">
      <c r="L38" s="124">
        <v>2016</v>
      </c>
      <c r="M38" s="81">
        <v>742</v>
      </c>
    </row>
    <row r="39" spans="1:13">
      <c r="L39" s="124">
        <v>2017</v>
      </c>
      <c r="M39" s="81">
        <v>724</v>
      </c>
    </row>
    <row r="40" spans="1:13">
      <c r="L40" s="124">
        <v>2018</v>
      </c>
      <c r="M40" s="81">
        <v>798</v>
      </c>
    </row>
    <row r="41" spans="1:13">
      <c r="L41" s="124">
        <v>2019</v>
      </c>
      <c r="M41" s="81">
        <v>802</v>
      </c>
    </row>
    <row r="42" spans="1:13">
      <c r="L42" s="124">
        <v>2020</v>
      </c>
      <c r="M42" s="81">
        <v>710</v>
      </c>
    </row>
    <row r="43" spans="1:13">
      <c r="L43" s="124">
        <v>2021</v>
      </c>
      <c r="M43" s="81">
        <v>832</v>
      </c>
    </row>
    <row r="44" spans="1:13">
      <c r="L44" s="124">
        <v>2022</v>
      </c>
      <c r="M44" s="81">
        <v>917</v>
      </c>
    </row>
    <row r="45" spans="1:13">
      <c r="L45" s="124">
        <v>2023</v>
      </c>
      <c r="M45" s="81">
        <v>966</v>
      </c>
    </row>
    <row r="46" spans="1:13">
      <c r="L46" s="124">
        <v>2024</v>
      </c>
      <c r="M46" s="81">
        <v>999</v>
      </c>
    </row>
  </sheetData>
  <mergeCells count="1">
    <mergeCell ref="A2:K2"/>
  </mergeCells>
  <printOptions gridLinesSet="0"/>
  <pageMargins left="1.1811023622047245" right="0.39370078740157483" top="0.78740157480314965" bottom="0.78740157480314965" header="0" footer="0"/>
  <pageSetup orientation="landscape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44"/>
  <sheetViews>
    <sheetView showGridLines="0" zoomScale="85" zoomScaleNormal="85" workbookViewId="0">
      <selection activeCell="B5" sqref="B5"/>
    </sheetView>
  </sheetViews>
  <sheetFormatPr baseColWidth="10" defaultRowHeight="13"/>
  <cols>
    <col min="1" max="1" width="7.33203125" style="80" customWidth="1"/>
    <col min="2" max="2" width="3.83203125" style="80" customWidth="1"/>
    <col min="3" max="3" width="11.5" style="80" customWidth="1"/>
    <col min="4" max="8" width="12.6640625" style="80" customWidth="1"/>
    <col min="9" max="9" width="13.6640625" style="80" customWidth="1"/>
    <col min="10" max="10" width="12.6640625" style="80" customWidth="1"/>
    <col min="11" max="11" width="21.5" style="80" customWidth="1"/>
    <col min="12" max="12" width="11.5" style="80"/>
    <col min="13" max="13" width="9.6640625" style="81" customWidth="1"/>
    <col min="14" max="14" width="10.5" style="82" bestFit="1" customWidth="1"/>
    <col min="15" max="15" width="13.5" style="82" bestFit="1" customWidth="1"/>
    <col min="16" max="16" width="7.1640625" style="82" bestFit="1" customWidth="1"/>
    <col min="17" max="17" width="107.1640625" style="81" bestFit="1" customWidth="1"/>
    <col min="18" max="18" width="6.6640625" style="80" customWidth="1"/>
    <col min="19" max="19" width="11.5" style="80"/>
    <col min="20" max="20" width="11.6640625" style="80" customWidth="1"/>
    <col min="21" max="256" width="11.5" style="80"/>
    <col min="257" max="257" width="7.33203125" style="80" customWidth="1"/>
    <col min="258" max="258" width="3.83203125" style="80" customWidth="1"/>
    <col min="259" max="259" width="11.5" style="80" customWidth="1"/>
    <col min="260" max="264" width="12.6640625" style="80" customWidth="1"/>
    <col min="265" max="265" width="13.6640625" style="80" customWidth="1"/>
    <col min="266" max="266" width="12.6640625" style="80" customWidth="1"/>
    <col min="267" max="267" width="21.5" style="80" customWidth="1"/>
    <col min="268" max="268" width="11.5" style="80"/>
    <col min="269" max="269" width="9.6640625" style="80" customWidth="1"/>
    <col min="270" max="270" width="10.5" style="80" bestFit="1" customWidth="1"/>
    <col min="271" max="271" width="13.5" style="80" bestFit="1" customWidth="1"/>
    <col min="272" max="272" width="7.1640625" style="80" bestFit="1" customWidth="1"/>
    <col min="273" max="273" width="107.1640625" style="80" bestFit="1" customWidth="1"/>
    <col min="274" max="274" width="6.6640625" style="80" customWidth="1"/>
    <col min="275" max="275" width="11.5" style="80"/>
    <col min="276" max="276" width="11.6640625" style="80" customWidth="1"/>
    <col min="277" max="512" width="11.5" style="80"/>
    <col min="513" max="513" width="7.33203125" style="80" customWidth="1"/>
    <col min="514" max="514" width="3.83203125" style="80" customWidth="1"/>
    <col min="515" max="515" width="11.5" style="80" customWidth="1"/>
    <col min="516" max="520" width="12.6640625" style="80" customWidth="1"/>
    <col min="521" max="521" width="13.6640625" style="80" customWidth="1"/>
    <col min="522" max="522" width="12.6640625" style="80" customWidth="1"/>
    <col min="523" max="523" width="21.5" style="80" customWidth="1"/>
    <col min="524" max="524" width="11.5" style="80"/>
    <col min="525" max="525" width="9.6640625" style="80" customWidth="1"/>
    <col min="526" max="526" width="10.5" style="80" bestFit="1" customWidth="1"/>
    <col min="527" max="527" width="13.5" style="80" bestFit="1" customWidth="1"/>
    <col min="528" max="528" width="7.1640625" style="80" bestFit="1" customWidth="1"/>
    <col min="529" max="529" width="107.1640625" style="80" bestFit="1" customWidth="1"/>
    <col min="530" max="530" width="6.6640625" style="80" customWidth="1"/>
    <col min="531" max="531" width="11.5" style="80"/>
    <col min="532" max="532" width="11.6640625" style="80" customWidth="1"/>
    <col min="533" max="768" width="11.5" style="80"/>
    <col min="769" max="769" width="7.33203125" style="80" customWidth="1"/>
    <col min="770" max="770" width="3.83203125" style="80" customWidth="1"/>
    <col min="771" max="771" width="11.5" style="80" customWidth="1"/>
    <col min="772" max="776" width="12.6640625" style="80" customWidth="1"/>
    <col min="777" max="777" width="13.6640625" style="80" customWidth="1"/>
    <col min="778" max="778" width="12.6640625" style="80" customWidth="1"/>
    <col min="779" max="779" width="21.5" style="80" customWidth="1"/>
    <col min="780" max="780" width="11.5" style="80"/>
    <col min="781" max="781" width="9.6640625" style="80" customWidth="1"/>
    <col min="782" max="782" width="10.5" style="80" bestFit="1" customWidth="1"/>
    <col min="783" max="783" width="13.5" style="80" bestFit="1" customWidth="1"/>
    <col min="784" max="784" width="7.1640625" style="80" bestFit="1" customWidth="1"/>
    <col min="785" max="785" width="107.1640625" style="80" bestFit="1" customWidth="1"/>
    <col min="786" max="786" width="6.6640625" style="80" customWidth="1"/>
    <col min="787" max="787" width="11.5" style="80"/>
    <col min="788" max="788" width="11.6640625" style="80" customWidth="1"/>
    <col min="789" max="1024" width="11.5" style="80"/>
    <col min="1025" max="1025" width="7.33203125" style="80" customWidth="1"/>
    <col min="1026" max="1026" width="3.83203125" style="80" customWidth="1"/>
    <col min="1027" max="1027" width="11.5" style="80" customWidth="1"/>
    <col min="1028" max="1032" width="12.6640625" style="80" customWidth="1"/>
    <col min="1033" max="1033" width="13.6640625" style="80" customWidth="1"/>
    <col min="1034" max="1034" width="12.6640625" style="80" customWidth="1"/>
    <col min="1035" max="1035" width="21.5" style="80" customWidth="1"/>
    <col min="1036" max="1036" width="11.5" style="80"/>
    <col min="1037" max="1037" width="9.6640625" style="80" customWidth="1"/>
    <col min="1038" max="1038" width="10.5" style="80" bestFit="1" customWidth="1"/>
    <col min="1039" max="1039" width="13.5" style="80" bestFit="1" customWidth="1"/>
    <col min="1040" max="1040" width="7.1640625" style="80" bestFit="1" customWidth="1"/>
    <col min="1041" max="1041" width="107.1640625" style="80" bestFit="1" customWidth="1"/>
    <col min="1042" max="1042" width="6.6640625" style="80" customWidth="1"/>
    <col min="1043" max="1043" width="11.5" style="80"/>
    <col min="1044" max="1044" width="11.6640625" style="80" customWidth="1"/>
    <col min="1045" max="1280" width="11.5" style="80"/>
    <col min="1281" max="1281" width="7.33203125" style="80" customWidth="1"/>
    <col min="1282" max="1282" width="3.83203125" style="80" customWidth="1"/>
    <col min="1283" max="1283" width="11.5" style="80" customWidth="1"/>
    <col min="1284" max="1288" width="12.6640625" style="80" customWidth="1"/>
    <col min="1289" max="1289" width="13.6640625" style="80" customWidth="1"/>
    <col min="1290" max="1290" width="12.6640625" style="80" customWidth="1"/>
    <col min="1291" max="1291" width="21.5" style="80" customWidth="1"/>
    <col min="1292" max="1292" width="11.5" style="80"/>
    <col min="1293" max="1293" width="9.6640625" style="80" customWidth="1"/>
    <col min="1294" max="1294" width="10.5" style="80" bestFit="1" customWidth="1"/>
    <col min="1295" max="1295" width="13.5" style="80" bestFit="1" customWidth="1"/>
    <col min="1296" max="1296" width="7.1640625" style="80" bestFit="1" customWidth="1"/>
    <col min="1297" max="1297" width="107.1640625" style="80" bestFit="1" customWidth="1"/>
    <col min="1298" max="1298" width="6.6640625" style="80" customWidth="1"/>
    <col min="1299" max="1299" width="11.5" style="80"/>
    <col min="1300" max="1300" width="11.6640625" style="80" customWidth="1"/>
    <col min="1301" max="1536" width="11.5" style="80"/>
    <col min="1537" max="1537" width="7.33203125" style="80" customWidth="1"/>
    <col min="1538" max="1538" width="3.83203125" style="80" customWidth="1"/>
    <col min="1539" max="1539" width="11.5" style="80" customWidth="1"/>
    <col min="1540" max="1544" width="12.6640625" style="80" customWidth="1"/>
    <col min="1545" max="1545" width="13.6640625" style="80" customWidth="1"/>
    <col min="1546" max="1546" width="12.6640625" style="80" customWidth="1"/>
    <col min="1547" max="1547" width="21.5" style="80" customWidth="1"/>
    <col min="1548" max="1548" width="11.5" style="80"/>
    <col min="1549" max="1549" width="9.6640625" style="80" customWidth="1"/>
    <col min="1550" max="1550" width="10.5" style="80" bestFit="1" customWidth="1"/>
    <col min="1551" max="1551" width="13.5" style="80" bestFit="1" customWidth="1"/>
    <col min="1552" max="1552" width="7.1640625" style="80" bestFit="1" customWidth="1"/>
    <col min="1553" max="1553" width="107.1640625" style="80" bestFit="1" customWidth="1"/>
    <col min="1554" max="1554" width="6.6640625" style="80" customWidth="1"/>
    <col min="1555" max="1555" width="11.5" style="80"/>
    <col min="1556" max="1556" width="11.6640625" style="80" customWidth="1"/>
    <col min="1557" max="1792" width="11.5" style="80"/>
    <col min="1793" max="1793" width="7.33203125" style="80" customWidth="1"/>
    <col min="1794" max="1794" width="3.83203125" style="80" customWidth="1"/>
    <col min="1795" max="1795" width="11.5" style="80" customWidth="1"/>
    <col min="1796" max="1800" width="12.6640625" style="80" customWidth="1"/>
    <col min="1801" max="1801" width="13.6640625" style="80" customWidth="1"/>
    <col min="1802" max="1802" width="12.6640625" style="80" customWidth="1"/>
    <col min="1803" max="1803" width="21.5" style="80" customWidth="1"/>
    <col min="1804" max="1804" width="11.5" style="80"/>
    <col min="1805" max="1805" width="9.6640625" style="80" customWidth="1"/>
    <col min="1806" max="1806" width="10.5" style="80" bestFit="1" customWidth="1"/>
    <col min="1807" max="1807" width="13.5" style="80" bestFit="1" customWidth="1"/>
    <col min="1808" max="1808" width="7.1640625" style="80" bestFit="1" customWidth="1"/>
    <col min="1809" max="1809" width="107.1640625" style="80" bestFit="1" customWidth="1"/>
    <col min="1810" max="1810" width="6.6640625" style="80" customWidth="1"/>
    <col min="1811" max="1811" width="11.5" style="80"/>
    <col min="1812" max="1812" width="11.6640625" style="80" customWidth="1"/>
    <col min="1813" max="2048" width="11.5" style="80"/>
    <col min="2049" max="2049" width="7.33203125" style="80" customWidth="1"/>
    <col min="2050" max="2050" width="3.83203125" style="80" customWidth="1"/>
    <col min="2051" max="2051" width="11.5" style="80" customWidth="1"/>
    <col min="2052" max="2056" width="12.6640625" style="80" customWidth="1"/>
    <col min="2057" max="2057" width="13.6640625" style="80" customWidth="1"/>
    <col min="2058" max="2058" width="12.6640625" style="80" customWidth="1"/>
    <col min="2059" max="2059" width="21.5" style="80" customWidth="1"/>
    <col min="2060" max="2060" width="11.5" style="80"/>
    <col min="2061" max="2061" width="9.6640625" style="80" customWidth="1"/>
    <col min="2062" max="2062" width="10.5" style="80" bestFit="1" customWidth="1"/>
    <col min="2063" max="2063" width="13.5" style="80" bestFit="1" customWidth="1"/>
    <col min="2064" max="2064" width="7.1640625" style="80" bestFit="1" customWidth="1"/>
    <col min="2065" max="2065" width="107.1640625" style="80" bestFit="1" customWidth="1"/>
    <col min="2066" max="2066" width="6.6640625" style="80" customWidth="1"/>
    <col min="2067" max="2067" width="11.5" style="80"/>
    <col min="2068" max="2068" width="11.6640625" style="80" customWidth="1"/>
    <col min="2069" max="2304" width="11.5" style="80"/>
    <col min="2305" max="2305" width="7.33203125" style="80" customWidth="1"/>
    <col min="2306" max="2306" width="3.83203125" style="80" customWidth="1"/>
    <col min="2307" max="2307" width="11.5" style="80" customWidth="1"/>
    <col min="2308" max="2312" width="12.6640625" style="80" customWidth="1"/>
    <col min="2313" max="2313" width="13.6640625" style="80" customWidth="1"/>
    <col min="2314" max="2314" width="12.6640625" style="80" customWidth="1"/>
    <col min="2315" max="2315" width="21.5" style="80" customWidth="1"/>
    <col min="2316" max="2316" width="11.5" style="80"/>
    <col min="2317" max="2317" width="9.6640625" style="80" customWidth="1"/>
    <col min="2318" max="2318" width="10.5" style="80" bestFit="1" customWidth="1"/>
    <col min="2319" max="2319" width="13.5" style="80" bestFit="1" customWidth="1"/>
    <col min="2320" max="2320" width="7.1640625" style="80" bestFit="1" customWidth="1"/>
    <col min="2321" max="2321" width="107.1640625" style="80" bestFit="1" customWidth="1"/>
    <col min="2322" max="2322" width="6.6640625" style="80" customWidth="1"/>
    <col min="2323" max="2323" width="11.5" style="80"/>
    <col min="2324" max="2324" width="11.6640625" style="80" customWidth="1"/>
    <col min="2325" max="2560" width="11.5" style="80"/>
    <col min="2561" max="2561" width="7.33203125" style="80" customWidth="1"/>
    <col min="2562" max="2562" width="3.83203125" style="80" customWidth="1"/>
    <col min="2563" max="2563" width="11.5" style="80" customWidth="1"/>
    <col min="2564" max="2568" width="12.6640625" style="80" customWidth="1"/>
    <col min="2569" max="2569" width="13.6640625" style="80" customWidth="1"/>
    <col min="2570" max="2570" width="12.6640625" style="80" customWidth="1"/>
    <col min="2571" max="2571" width="21.5" style="80" customWidth="1"/>
    <col min="2572" max="2572" width="11.5" style="80"/>
    <col min="2573" max="2573" width="9.6640625" style="80" customWidth="1"/>
    <col min="2574" max="2574" width="10.5" style="80" bestFit="1" customWidth="1"/>
    <col min="2575" max="2575" width="13.5" style="80" bestFit="1" customWidth="1"/>
    <col min="2576" max="2576" width="7.1640625" style="80" bestFit="1" customWidth="1"/>
    <col min="2577" max="2577" width="107.1640625" style="80" bestFit="1" customWidth="1"/>
    <col min="2578" max="2578" width="6.6640625" style="80" customWidth="1"/>
    <col min="2579" max="2579" width="11.5" style="80"/>
    <col min="2580" max="2580" width="11.6640625" style="80" customWidth="1"/>
    <col min="2581" max="2816" width="11.5" style="80"/>
    <col min="2817" max="2817" width="7.33203125" style="80" customWidth="1"/>
    <col min="2818" max="2818" width="3.83203125" style="80" customWidth="1"/>
    <col min="2819" max="2819" width="11.5" style="80" customWidth="1"/>
    <col min="2820" max="2824" width="12.6640625" style="80" customWidth="1"/>
    <col min="2825" max="2825" width="13.6640625" style="80" customWidth="1"/>
    <col min="2826" max="2826" width="12.6640625" style="80" customWidth="1"/>
    <col min="2827" max="2827" width="21.5" style="80" customWidth="1"/>
    <col min="2828" max="2828" width="11.5" style="80"/>
    <col min="2829" max="2829" width="9.6640625" style="80" customWidth="1"/>
    <col min="2830" max="2830" width="10.5" style="80" bestFit="1" customWidth="1"/>
    <col min="2831" max="2831" width="13.5" style="80" bestFit="1" customWidth="1"/>
    <col min="2832" max="2832" width="7.1640625" style="80" bestFit="1" customWidth="1"/>
    <col min="2833" max="2833" width="107.1640625" style="80" bestFit="1" customWidth="1"/>
    <col min="2834" max="2834" width="6.6640625" style="80" customWidth="1"/>
    <col min="2835" max="2835" width="11.5" style="80"/>
    <col min="2836" max="2836" width="11.6640625" style="80" customWidth="1"/>
    <col min="2837" max="3072" width="11.5" style="80"/>
    <col min="3073" max="3073" width="7.33203125" style="80" customWidth="1"/>
    <col min="3074" max="3074" width="3.83203125" style="80" customWidth="1"/>
    <col min="3075" max="3075" width="11.5" style="80" customWidth="1"/>
    <col min="3076" max="3080" width="12.6640625" style="80" customWidth="1"/>
    <col min="3081" max="3081" width="13.6640625" style="80" customWidth="1"/>
    <col min="3082" max="3082" width="12.6640625" style="80" customWidth="1"/>
    <col min="3083" max="3083" width="21.5" style="80" customWidth="1"/>
    <col min="3084" max="3084" width="11.5" style="80"/>
    <col min="3085" max="3085" width="9.6640625" style="80" customWidth="1"/>
    <col min="3086" max="3086" width="10.5" style="80" bestFit="1" customWidth="1"/>
    <col min="3087" max="3087" width="13.5" style="80" bestFit="1" customWidth="1"/>
    <col min="3088" max="3088" width="7.1640625" style="80" bestFit="1" customWidth="1"/>
    <col min="3089" max="3089" width="107.1640625" style="80" bestFit="1" customWidth="1"/>
    <col min="3090" max="3090" width="6.6640625" style="80" customWidth="1"/>
    <col min="3091" max="3091" width="11.5" style="80"/>
    <col min="3092" max="3092" width="11.6640625" style="80" customWidth="1"/>
    <col min="3093" max="3328" width="11.5" style="80"/>
    <col min="3329" max="3329" width="7.33203125" style="80" customWidth="1"/>
    <col min="3330" max="3330" width="3.83203125" style="80" customWidth="1"/>
    <col min="3331" max="3331" width="11.5" style="80" customWidth="1"/>
    <col min="3332" max="3336" width="12.6640625" style="80" customWidth="1"/>
    <col min="3337" max="3337" width="13.6640625" style="80" customWidth="1"/>
    <col min="3338" max="3338" width="12.6640625" style="80" customWidth="1"/>
    <col min="3339" max="3339" width="21.5" style="80" customWidth="1"/>
    <col min="3340" max="3340" width="11.5" style="80"/>
    <col min="3341" max="3341" width="9.6640625" style="80" customWidth="1"/>
    <col min="3342" max="3342" width="10.5" style="80" bestFit="1" customWidth="1"/>
    <col min="3343" max="3343" width="13.5" style="80" bestFit="1" customWidth="1"/>
    <col min="3344" max="3344" width="7.1640625" style="80" bestFit="1" customWidth="1"/>
    <col min="3345" max="3345" width="107.1640625" style="80" bestFit="1" customWidth="1"/>
    <col min="3346" max="3346" width="6.6640625" style="80" customWidth="1"/>
    <col min="3347" max="3347" width="11.5" style="80"/>
    <col min="3348" max="3348" width="11.6640625" style="80" customWidth="1"/>
    <col min="3349" max="3584" width="11.5" style="80"/>
    <col min="3585" max="3585" width="7.33203125" style="80" customWidth="1"/>
    <col min="3586" max="3586" width="3.83203125" style="80" customWidth="1"/>
    <col min="3587" max="3587" width="11.5" style="80" customWidth="1"/>
    <col min="3588" max="3592" width="12.6640625" style="80" customWidth="1"/>
    <col min="3593" max="3593" width="13.6640625" style="80" customWidth="1"/>
    <col min="3594" max="3594" width="12.6640625" style="80" customWidth="1"/>
    <col min="3595" max="3595" width="21.5" style="80" customWidth="1"/>
    <col min="3596" max="3596" width="11.5" style="80"/>
    <col min="3597" max="3597" width="9.6640625" style="80" customWidth="1"/>
    <col min="3598" max="3598" width="10.5" style="80" bestFit="1" customWidth="1"/>
    <col min="3599" max="3599" width="13.5" style="80" bestFit="1" customWidth="1"/>
    <col min="3600" max="3600" width="7.1640625" style="80" bestFit="1" customWidth="1"/>
    <col min="3601" max="3601" width="107.1640625" style="80" bestFit="1" customWidth="1"/>
    <col min="3602" max="3602" width="6.6640625" style="80" customWidth="1"/>
    <col min="3603" max="3603" width="11.5" style="80"/>
    <col min="3604" max="3604" width="11.6640625" style="80" customWidth="1"/>
    <col min="3605" max="3840" width="11.5" style="80"/>
    <col min="3841" max="3841" width="7.33203125" style="80" customWidth="1"/>
    <col min="3842" max="3842" width="3.83203125" style="80" customWidth="1"/>
    <col min="3843" max="3843" width="11.5" style="80" customWidth="1"/>
    <col min="3844" max="3848" width="12.6640625" style="80" customWidth="1"/>
    <col min="3849" max="3849" width="13.6640625" style="80" customWidth="1"/>
    <col min="3850" max="3850" width="12.6640625" style="80" customWidth="1"/>
    <col min="3851" max="3851" width="21.5" style="80" customWidth="1"/>
    <col min="3852" max="3852" width="11.5" style="80"/>
    <col min="3853" max="3853" width="9.6640625" style="80" customWidth="1"/>
    <col min="3854" max="3854" width="10.5" style="80" bestFit="1" customWidth="1"/>
    <col min="3855" max="3855" width="13.5" style="80" bestFit="1" customWidth="1"/>
    <col min="3856" max="3856" width="7.1640625" style="80" bestFit="1" customWidth="1"/>
    <col min="3857" max="3857" width="107.1640625" style="80" bestFit="1" customWidth="1"/>
    <col min="3858" max="3858" width="6.6640625" style="80" customWidth="1"/>
    <col min="3859" max="3859" width="11.5" style="80"/>
    <col min="3860" max="3860" width="11.6640625" style="80" customWidth="1"/>
    <col min="3861" max="4096" width="11.5" style="80"/>
    <col min="4097" max="4097" width="7.33203125" style="80" customWidth="1"/>
    <col min="4098" max="4098" width="3.83203125" style="80" customWidth="1"/>
    <col min="4099" max="4099" width="11.5" style="80" customWidth="1"/>
    <col min="4100" max="4104" width="12.6640625" style="80" customWidth="1"/>
    <col min="4105" max="4105" width="13.6640625" style="80" customWidth="1"/>
    <col min="4106" max="4106" width="12.6640625" style="80" customWidth="1"/>
    <col min="4107" max="4107" width="21.5" style="80" customWidth="1"/>
    <col min="4108" max="4108" width="11.5" style="80"/>
    <col min="4109" max="4109" width="9.6640625" style="80" customWidth="1"/>
    <col min="4110" max="4110" width="10.5" style="80" bestFit="1" customWidth="1"/>
    <col min="4111" max="4111" width="13.5" style="80" bestFit="1" customWidth="1"/>
    <col min="4112" max="4112" width="7.1640625" style="80" bestFit="1" customWidth="1"/>
    <col min="4113" max="4113" width="107.1640625" style="80" bestFit="1" customWidth="1"/>
    <col min="4114" max="4114" width="6.6640625" style="80" customWidth="1"/>
    <col min="4115" max="4115" width="11.5" style="80"/>
    <col min="4116" max="4116" width="11.6640625" style="80" customWidth="1"/>
    <col min="4117" max="4352" width="11.5" style="80"/>
    <col min="4353" max="4353" width="7.33203125" style="80" customWidth="1"/>
    <col min="4354" max="4354" width="3.83203125" style="80" customWidth="1"/>
    <col min="4355" max="4355" width="11.5" style="80" customWidth="1"/>
    <col min="4356" max="4360" width="12.6640625" style="80" customWidth="1"/>
    <col min="4361" max="4361" width="13.6640625" style="80" customWidth="1"/>
    <col min="4362" max="4362" width="12.6640625" style="80" customWidth="1"/>
    <col min="4363" max="4363" width="21.5" style="80" customWidth="1"/>
    <col min="4364" max="4364" width="11.5" style="80"/>
    <col min="4365" max="4365" width="9.6640625" style="80" customWidth="1"/>
    <col min="4366" max="4366" width="10.5" style="80" bestFit="1" customWidth="1"/>
    <col min="4367" max="4367" width="13.5" style="80" bestFit="1" customWidth="1"/>
    <col min="4368" max="4368" width="7.1640625" style="80" bestFit="1" customWidth="1"/>
    <col min="4369" max="4369" width="107.1640625" style="80" bestFit="1" customWidth="1"/>
    <col min="4370" max="4370" width="6.6640625" style="80" customWidth="1"/>
    <col min="4371" max="4371" width="11.5" style="80"/>
    <col min="4372" max="4372" width="11.6640625" style="80" customWidth="1"/>
    <col min="4373" max="4608" width="11.5" style="80"/>
    <col min="4609" max="4609" width="7.33203125" style="80" customWidth="1"/>
    <col min="4610" max="4610" width="3.83203125" style="80" customWidth="1"/>
    <col min="4611" max="4611" width="11.5" style="80" customWidth="1"/>
    <col min="4612" max="4616" width="12.6640625" style="80" customWidth="1"/>
    <col min="4617" max="4617" width="13.6640625" style="80" customWidth="1"/>
    <col min="4618" max="4618" width="12.6640625" style="80" customWidth="1"/>
    <col min="4619" max="4619" width="21.5" style="80" customWidth="1"/>
    <col min="4620" max="4620" width="11.5" style="80"/>
    <col min="4621" max="4621" width="9.6640625" style="80" customWidth="1"/>
    <col min="4622" max="4622" width="10.5" style="80" bestFit="1" customWidth="1"/>
    <col min="4623" max="4623" width="13.5" style="80" bestFit="1" customWidth="1"/>
    <col min="4624" max="4624" width="7.1640625" style="80" bestFit="1" customWidth="1"/>
    <col min="4625" max="4625" width="107.1640625" style="80" bestFit="1" customWidth="1"/>
    <col min="4626" max="4626" width="6.6640625" style="80" customWidth="1"/>
    <col min="4627" max="4627" width="11.5" style="80"/>
    <col min="4628" max="4628" width="11.6640625" style="80" customWidth="1"/>
    <col min="4629" max="4864" width="11.5" style="80"/>
    <col min="4865" max="4865" width="7.33203125" style="80" customWidth="1"/>
    <col min="4866" max="4866" width="3.83203125" style="80" customWidth="1"/>
    <col min="4867" max="4867" width="11.5" style="80" customWidth="1"/>
    <col min="4868" max="4872" width="12.6640625" style="80" customWidth="1"/>
    <col min="4873" max="4873" width="13.6640625" style="80" customWidth="1"/>
    <col min="4874" max="4874" width="12.6640625" style="80" customWidth="1"/>
    <col min="4875" max="4875" width="21.5" style="80" customWidth="1"/>
    <col min="4876" max="4876" width="11.5" style="80"/>
    <col min="4877" max="4877" width="9.6640625" style="80" customWidth="1"/>
    <col min="4878" max="4878" width="10.5" style="80" bestFit="1" customWidth="1"/>
    <col min="4879" max="4879" width="13.5" style="80" bestFit="1" customWidth="1"/>
    <col min="4880" max="4880" width="7.1640625" style="80" bestFit="1" customWidth="1"/>
    <col min="4881" max="4881" width="107.1640625" style="80" bestFit="1" customWidth="1"/>
    <col min="4882" max="4882" width="6.6640625" style="80" customWidth="1"/>
    <col min="4883" max="4883" width="11.5" style="80"/>
    <col min="4884" max="4884" width="11.6640625" style="80" customWidth="1"/>
    <col min="4885" max="5120" width="11.5" style="80"/>
    <col min="5121" max="5121" width="7.33203125" style="80" customWidth="1"/>
    <col min="5122" max="5122" width="3.83203125" style="80" customWidth="1"/>
    <col min="5123" max="5123" width="11.5" style="80" customWidth="1"/>
    <col min="5124" max="5128" width="12.6640625" style="80" customWidth="1"/>
    <col min="5129" max="5129" width="13.6640625" style="80" customWidth="1"/>
    <col min="5130" max="5130" width="12.6640625" style="80" customWidth="1"/>
    <col min="5131" max="5131" width="21.5" style="80" customWidth="1"/>
    <col min="5132" max="5132" width="11.5" style="80"/>
    <col min="5133" max="5133" width="9.6640625" style="80" customWidth="1"/>
    <col min="5134" max="5134" width="10.5" style="80" bestFit="1" customWidth="1"/>
    <col min="5135" max="5135" width="13.5" style="80" bestFit="1" customWidth="1"/>
    <col min="5136" max="5136" width="7.1640625" style="80" bestFit="1" customWidth="1"/>
    <col min="5137" max="5137" width="107.1640625" style="80" bestFit="1" customWidth="1"/>
    <col min="5138" max="5138" width="6.6640625" style="80" customWidth="1"/>
    <col min="5139" max="5139" width="11.5" style="80"/>
    <col min="5140" max="5140" width="11.6640625" style="80" customWidth="1"/>
    <col min="5141" max="5376" width="11.5" style="80"/>
    <col min="5377" max="5377" width="7.33203125" style="80" customWidth="1"/>
    <col min="5378" max="5378" width="3.83203125" style="80" customWidth="1"/>
    <col min="5379" max="5379" width="11.5" style="80" customWidth="1"/>
    <col min="5380" max="5384" width="12.6640625" style="80" customWidth="1"/>
    <col min="5385" max="5385" width="13.6640625" style="80" customWidth="1"/>
    <col min="5386" max="5386" width="12.6640625" style="80" customWidth="1"/>
    <col min="5387" max="5387" width="21.5" style="80" customWidth="1"/>
    <col min="5388" max="5388" width="11.5" style="80"/>
    <col min="5389" max="5389" width="9.6640625" style="80" customWidth="1"/>
    <col min="5390" max="5390" width="10.5" style="80" bestFit="1" customWidth="1"/>
    <col min="5391" max="5391" width="13.5" style="80" bestFit="1" customWidth="1"/>
    <col min="5392" max="5392" width="7.1640625" style="80" bestFit="1" customWidth="1"/>
    <col min="5393" max="5393" width="107.1640625" style="80" bestFit="1" customWidth="1"/>
    <col min="5394" max="5394" width="6.6640625" style="80" customWidth="1"/>
    <col min="5395" max="5395" width="11.5" style="80"/>
    <col min="5396" max="5396" width="11.6640625" style="80" customWidth="1"/>
    <col min="5397" max="5632" width="11.5" style="80"/>
    <col min="5633" max="5633" width="7.33203125" style="80" customWidth="1"/>
    <col min="5634" max="5634" width="3.83203125" style="80" customWidth="1"/>
    <col min="5635" max="5635" width="11.5" style="80" customWidth="1"/>
    <col min="5636" max="5640" width="12.6640625" style="80" customWidth="1"/>
    <col min="5641" max="5641" width="13.6640625" style="80" customWidth="1"/>
    <col min="5642" max="5642" width="12.6640625" style="80" customWidth="1"/>
    <col min="5643" max="5643" width="21.5" style="80" customWidth="1"/>
    <col min="5644" max="5644" width="11.5" style="80"/>
    <col min="5645" max="5645" width="9.6640625" style="80" customWidth="1"/>
    <col min="5646" max="5646" width="10.5" style="80" bestFit="1" customWidth="1"/>
    <col min="5647" max="5647" width="13.5" style="80" bestFit="1" customWidth="1"/>
    <col min="5648" max="5648" width="7.1640625" style="80" bestFit="1" customWidth="1"/>
    <col min="5649" max="5649" width="107.1640625" style="80" bestFit="1" customWidth="1"/>
    <col min="5650" max="5650" width="6.6640625" style="80" customWidth="1"/>
    <col min="5651" max="5651" width="11.5" style="80"/>
    <col min="5652" max="5652" width="11.6640625" style="80" customWidth="1"/>
    <col min="5653" max="5888" width="11.5" style="80"/>
    <col min="5889" max="5889" width="7.33203125" style="80" customWidth="1"/>
    <col min="5890" max="5890" width="3.83203125" style="80" customWidth="1"/>
    <col min="5891" max="5891" width="11.5" style="80" customWidth="1"/>
    <col min="5892" max="5896" width="12.6640625" style="80" customWidth="1"/>
    <col min="5897" max="5897" width="13.6640625" style="80" customWidth="1"/>
    <col min="5898" max="5898" width="12.6640625" style="80" customWidth="1"/>
    <col min="5899" max="5899" width="21.5" style="80" customWidth="1"/>
    <col min="5900" max="5900" width="11.5" style="80"/>
    <col min="5901" max="5901" width="9.6640625" style="80" customWidth="1"/>
    <col min="5902" max="5902" width="10.5" style="80" bestFit="1" customWidth="1"/>
    <col min="5903" max="5903" width="13.5" style="80" bestFit="1" customWidth="1"/>
    <col min="5904" max="5904" width="7.1640625" style="80" bestFit="1" customWidth="1"/>
    <col min="5905" max="5905" width="107.1640625" style="80" bestFit="1" customWidth="1"/>
    <col min="5906" max="5906" width="6.6640625" style="80" customWidth="1"/>
    <col min="5907" max="5907" width="11.5" style="80"/>
    <col min="5908" max="5908" width="11.6640625" style="80" customWidth="1"/>
    <col min="5909" max="6144" width="11.5" style="80"/>
    <col min="6145" max="6145" width="7.33203125" style="80" customWidth="1"/>
    <col min="6146" max="6146" width="3.83203125" style="80" customWidth="1"/>
    <col min="6147" max="6147" width="11.5" style="80" customWidth="1"/>
    <col min="6148" max="6152" width="12.6640625" style="80" customWidth="1"/>
    <col min="6153" max="6153" width="13.6640625" style="80" customWidth="1"/>
    <col min="6154" max="6154" width="12.6640625" style="80" customWidth="1"/>
    <col min="6155" max="6155" width="21.5" style="80" customWidth="1"/>
    <col min="6156" max="6156" width="11.5" style="80"/>
    <col min="6157" max="6157" width="9.6640625" style="80" customWidth="1"/>
    <col min="6158" max="6158" width="10.5" style="80" bestFit="1" customWidth="1"/>
    <col min="6159" max="6159" width="13.5" style="80" bestFit="1" customWidth="1"/>
    <col min="6160" max="6160" width="7.1640625" style="80" bestFit="1" customWidth="1"/>
    <col min="6161" max="6161" width="107.1640625" style="80" bestFit="1" customWidth="1"/>
    <col min="6162" max="6162" width="6.6640625" style="80" customWidth="1"/>
    <col min="6163" max="6163" width="11.5" style="80"/>
    <col min="6164" max="6164" width="11.6640625" style="80" customWidth="1"/>
    <col min="6165" max="6400" width="11.5" style="80"/>
    <col min="6401" max="6401" width="7.33203125" style="80" customWidth="1"/>
    <col min="6402" max="6402" width="3.83203125" style="80" customWidth="1"/>
    <col min="6403" max="6403" width="11.5" style="80" customWidth="1"/>
    <col min="6404" max="6408" width="12.6640625" style="80" customWidth="1"/>
    <col min="6409" max="6409" width="13.6640625" style="80" customWidth="1"/>
    <col min="6410" max="6410" width="12.6640625" style="80" customWidth="1"/>
    <col min="6411" max="6411" width="21.5" style="80" customWidth="1"/>
    <col min="6412" max="6412" width="11.5" style="80"/>
    <col min="6413" max="6413" width="9.6640625" style="80" customWidth="1"/>
    <col min="6414" max="6414" width="10.5" style="80" bestFit="1" customWidth="1"/>
    <col min="6415" max="6415" width="13.5" style="80" bestFit="1" customWidth="1"/>
    <col min="6416" max="6416" width="7.1640625" style="80" bestFit="1" customWidth="1"/>
    <col min="6417" max="6417" width="107.1640625" style="80" bestFit="1" customWidth="1"/>
    <col min="6418" max="6418" width="6.6640625" style="80" customWidth="1"/>
    <col min="6419" max="6419" width="11.5" style="80"/>
    <col min="6420" max="6420" width="11.6640625" style="80" customWidth="1"/>
    <col min="6421" max="6656" width="11.5" style="80"/>
    <col min="6657" max="6657" width="7.33203125" style="80" customWidth="1"/>
    <col min="6658" max="6658" width="3.83203125" style="80" customWidth="1"/>
    <col min="6659" max="6659" width="11.5" style="80" customWidth="1"/>
    <col min="6660" max="6664" width="12.6640625" style="80" customWidth="1"/>
    <col min="6665" max="6665" width="13.6640625" style="80" customWidth="1"/>
    <col min="6666" max="6666" width="12.6640625" style="80" customWidth="1"/>
    <col min="6667" max="6667" width="21.5" style="80" customWidth="1"/>
    <col min="6668" max="6668" width="11.5" style="80"/>
    <col min="6669" max="6669" width="9.6640625" style="80" customWidth="1"/>
    <col min="6670" max="6670" width="10.5" style="80" bestFit="1" customWidth="1"/>
    <col min="6671" max="6671" width="13.5" style="80" bestFit="1" customWidth="1"/>
    <col min="6672" max="6672" width="7.1640625" style="80" bestFit="1" customWidth="1"/>
    <col min="6673" max="6673" width="107.1640625" style="80" bestFit="1" customWidth="1"/>
    <col min="6674" max="6674" width="6.6640625" style="80" customWidth="1"/>
    <col min="6675" max="6675" width="11.5" style="80"/>
    <col min="6676" max="6676" width="11.6640625" style="80" customWidth="1"/>
    <col min="6677" max="6912" width="11.5" style="80"/>
    <col min="6913" max="6913" width="7.33203125" style="80" customWidth="1"/>
    <col min="6914" max="6914" width="3.83203125" style="80" customWidth="1"/>
    <col min="6915" max="6915" width="11.5" style="80" customWidth="1"/>
    <col min="6916" max="6920" width="12.6640625" style="80" customWidth="1"/>
    <col min="6921" max="6921" width="13.6640625" style="80" customWidth="1"/>
    <col min="6922" max="6922" width="12.6640625" style="80" customWidth="1"/>
    <col min="6923" max="6923" width="21.5" style="80" customWidth="1"/>
    <col min="6924" max="6924" width="11.5" style="80"/>
    <col min="6925" max="6925" width="9.6640625" style="80" customWidth="1"/>
    <col min="6926" max="6926" width="10.5" style="80" bestFit="1" customWidth="1"/>
    <col min="6927" max="6927" width="13.5" style="80" bestFit="1" customWidth="1"/>
    <col min="6928" max="6928" width="7.1640625" style="80" bestFit="1" customWidth="1"/>
    <col min="6929" max="6929" width="107.1640625" style="80" bestFit="1" customWidth="1"/>
    <col min="6930" max="6930" width="6.6640625" style="80" customWidth="1"/>
    <col min="6931" max="6931" width="11.5" style="80"/>
    <col min="6932" max="6932" width="11.6640625" style="80" customWidth="1"/>
    <col min="6933" max="7168" width="11.5" style="80"/>
    <col min="7169" max="7169" width="7.33203125" style="80" customWidth="1"/>
    <col min="7170" max="7170" width="3.83203125" style="80" customWidth="1"/>
    <col min="7171" max="7171" width="11.5" style="80" customWidth="1"/>
    <col min="7172" max="7176" width="12.6640625" style="80" customWidth="1"/>
    <col min="7177" max="7177" width="13.6640625" style="80" customWidth="1"/>
    <col min="7178" max="7178" width="12.6640625" style="80" customWidth="1"/>
    <col min="7179" max="7179" width="21.5" style="80" customWidth="1"/>
    <col min="7180" max="7180" width="11.5" style="80"/>
    <col min="7181" max="7181" width="9.6640625" style="80" customWidth="1"/>
    <col min="7182" max="7182" width="10.5" style="80" bestFit="1" customWidth="1"/>
    <col min="7183" max="7183" width="13.5" style="80" bestFit="1" customWidth="1"/>
    <col min="7184" max="7184" width="7.1640625" style="80" bestFit="1" customWidth="1"/>
    <col min="7185" max="7185" width="107.1640625" style="80" bestFit="1" customWidth="1"/>
    <col min="7186" max="7186" width="6.6640625" style="80" customWidth="1"/>
    <col min="7187" max="7187" width="11.5" style="80"/>
    <col min="7188" max="7188" width="11.6640625" style="80" customWidth="1"/>
    <col min="7189" max="7424" width="11.5" style="80"/>
    <col min="7425" max="7425" width="7.33203125" style="80" customWidth="1"/>
    <col min="7426" max="7426" width="3.83203125" style="80" customWidth="1"/>
    <col min="7427" max="7427" width="11.5" style="80" customWidth="1"/>
    <col min="7428" max="7432" width="12.6640625" style="80" customWidth="1"/>
    <col min="7433" max="7433" width="13.6640625" style="80" customWidth="1"/>
    <col min="7434" max="7434" width="12.6640625" style="80" customWidth="1"/>
    <col min="7435" max="7435" width="21.5" style="80" customWidth="1"/>
    <col min="7436" max="7436" width="11.5" style="80"/>
    <col min="7437" max="7437" width="9.6640625" style="80" customWidth="1"/>
    <col min="7438" max="7438" width="10.5" style="80" bestFit="1" customWidth="1"/>
    <col min="7439" max="7439" width="13.5" style="80" bestFit="1" customWidth="1"/>
    <col min="7440" max="7440" width="7.1640625" style="80" bestFit="1" customWidth="1"/>
    <col min="7441" max="7441" width="107.1640625" style="80" bestFit="1" customWidth="1"/>
    <col min="7442" max="7442" width="6.6640625" style="80" customWidth="1"/>
    <col min="7443" max="7443" width="11.5" style="80"/>
    <col min="7444" max="7444" width="11.6640625" style="80" customWidth="1"/>
    <col min="7445" max="7680" width="11.5" style="80"/>
    <col min="7681" max="7681" width="7.33203125" style="80" customWidth="1"/>
    <col min="7682" max="7682" width="3.83203125" style="80" customWidth="1"/>
    <col min="7683" max="7683" width="11.5" style="80" customWidth="1"/>
    <col min="7684" max="7688" width="12.6640625" style="80" customWidth="1"/>
    <col min="7689" max="7689" width="13.6640625" style="80" customWidth="1"/>
    <col min="7690" max="7690" width="12.6640625" style="80" customWidth="1"/>
    <col min="7691" max="7691" width="21.5" style="80" customWidth="1"/>
    <col min="7692" max="7692" width="11.5" style="80"/>
    <col min="7693" max="7693" width="9.6640625" style="80" customWidth="1"/>
    <col min="7694" max="7694" width="10.5" style="80" bestFit="1" customWidth="1"/>
    <col min="7695" max="7695" width="13.5" style="80" bestFit="1" customWidth="1"/>
    <col min="7696" max="7696" width="7.1640625" style="80" bestFit="1" customWidth="1"/>
    <col min="7697" max="7697" width="107.1640625" style="80" bestFit="1" customWidth="1"/>
    <col min="7698" max="7698" width="6.6640625" style="80" customWidth="1"/>
    <col min="7699" max="7699" width="11.5" style="80"/>
    <col min="7700" max="7700" width="11.6640625" style="80" customWidth="1"/>
    <col min="7701" max="7936" width="11.5" style="80"/>
    <col min="7937" max="7937" width="7.33203125" style="80" customWidth="1"/>
    <col min="7938" max="7938" width="3.83203125" style="80" customWidth="1"/>
    <col min="7939" max="7939" width="11.5" style="80" customWidth="1"/>
    <col min="7940" max="7944" width="12.6640625" style="80" customWidth="1"/>
    <col min="7945" max="7945" width="13.6640625" style="80" customWidth="1"/>
    <col min="7946" max="7946" width="12.6640625" style="80" customWidth="1"/>
    <col min="7947" max="7947" width="21.5" style="80" customWidth="1"/>
    <col min="7948" max="7948" width="11.5" style="80"/>
    <col min="7949" max="7949" width="9.6640625" style="80" customWidth="1"/>
    <col min="7950" max="7950" width="10.5" style="80" bestFit="1" customWidth="1"/>
    <col min="7951" max="7951" width="13.5" style="80" bestFit="1" customWidth="1"/>
    <col min="7952" max="7952" width="7.1640625" style="80" bestFit="1" customWidth="1"/>
    <col min="7953" max="7953" width="107.1640625" style="80" bestFit="1" customWidth="1"/>
    <col min="7954" max="7954" width="6.6640625" style="80" customWidth="1"/>
    <col min="7955" max="7955" width="11.5" style="80"/>
    <col min="7956" max="7956" width="11.6640625" style="80" customWidth="1"/>
    <col min="7957" max="8192" width="11.5" style="80"/>
    <col min="8193" max="8193" width="7.33203125" style="80" customWidth="1"/>
    <col min="8194" max="8194" width="3.83203125" style="80" customWidth="1"/>
    <col min="8195" max="8195" width="11.5" style="80" customWidth="1"/>
    <col min="8196" max="8200" width="12.6640625" style="80" customWidth="1"/>
    <col min="8201" max="8201" width="13.6640625" style="80" customWidth="1"/>
    <col min="8202" max="8202" width="12.6640625" style="80" customWidth="1"/>
    <col min="8203" max="8203" width="21.5" style="80" customWidth="1"/>
    <col min="8204" max="8204" width="11.5" style="80"/>
    <col min="8205" max="8205" width="9.6640625" style="80" customWidth="1"/>
    <col min="8206" max="8206" width="10.5" style="80" bestFit="1" customWidth="1"/>
    <col min="8207" max="8207" width="13.5" style="80" bestFit="1" customWidth="1"/>
    <col min="8208" max="8208" width="7.1640625" style="80" bestFit="1" customWidth="1"/>
    <col min="8209" max="8209" width="107.1640625" style="80" bestFit="1" customWidth="1"/>
    <col min="8210" max="8210" width="6.6640625" style="80" customWidth="1"/>
    <col min="8211" max="8211" width="11.5" style="80"/>
    <col min="8212" max="8212" width="11.6640625" style="80" customWidth="1"/>
    <col min="8213" max="8448" width="11.5" style="80"/>
    <col min="8449" max="8449" width="7.33203125" style="80" customWidth="1"/>
    <col min="8450" max="8450" width="3.83203125" style="80" customWidth="1"/>
    <col min="8451" max="8451" width="11.5" style="80" customWidth="1"/>
    <col min="8452" max="8456" width="12.6640625" style="80" customWidth="1"/>
    <col min="8457" max="8457" width="13.6640625" style="80" customWidth="1"/>
    <col min="8458" max="8458" width="12.6640625" style="80" customWidth="1"/>
    <col min="8459" max="8459" width="21.5" style="80" customWidth="1"/>
    <col min="8460" max="8460" width="11.5" style="80"/>
    <col min="8461" max="8461" width="9.6640625" style="80" customWidth="1"/>
    <col min="8462" max="8462" width="10.5" style="80" bestFit="1" customWidth="1"/>
    <col min="8463" max="8463" width="13.5" style="80" bestFit="1" customWidth="1"/>
    <col min="8464" max="8464" width="7.1640625" style="80" bestFit="1" customWidth="1"/>
    <col min="8465" max="8465" width="107.1640625" style="80" bestFit="1" customWidth="1"/>
    <col min="8466" max="8466" width="6.6640625" style="80" customWidth="1"/>
    <col min="8467" max="8467" width="11.5" style="80"/>
    <col min="8468" max="8468" width="11.6640625" style="80" customWidth="1"/>
    <col min="8469" max="8704" width="11.5" style="80"/>
    <col min="8705" max="8705" width="7.33203125" style="80" customWidth="1"/>
    <col min="8706" max="8706" width="3.83203125" style="80" customWidth="1"/>
    <col min="8707" max="8707" width="11.5" style="80" customWidth="1"/>
    <col min="8708" max="8712" width="12.6640625" style="80" customWidth="1"/>
    <col min="8713" max="8713" width="13.6640625" style="80" customWidth="1"/>
    <col min="8714" max="8714" width="12.6640625" style="80" customWidth="1"/>
    <col min="8715" max="8715" width="21.5" style="80" customWidth="1"/>
    <col min="8716" max="8716" width="11.5" style="80"/>
    <col min="8717" max="8717" width="9.6640625" style="80" customWidth="1"/>
    <col min="8718" max="8718" width="10.5" style="80" bestFit="1" customWidth="1"/>
    <col min="8719" max="8719" width="13.5" style="80" bestFit="1" customWidth="1"/>
    <col min="8720" max="8720" width="7.1640625" style="80" bestFit="1" customWidth="1"/>
    <col min="8721" max="8721" width="107.1640625" style="80" bestFit="1" customWidth="1"/>
    <col min="8722" max="8722" width="6.6640625" style="80" customWidth="1"/>
    <col min="8723" max="8723" width="11.5" style="80"/>
    <col min="8724" max="8724" width="11.6640625" style="80" customWidth="1"/>
    <col min="8725" max="8960" width="11.5" style="80"/>
    <col min="8961" max="8961" width="7.33203125" style="80" customWidth="1"/>
    <col min="8962" max="8962" width="3.83203125" style="80" customWidth="1"/>
    <col min="8963" max="8963" width="11.5" style="80" customWidth="1"/>
    <col min="8964" max="8968" width="12.6640625" style="80" customWidth="1"/>
    <col min="8969" max="8969" width="13.6640625" style="80" customWidth="1"/>
    <col min="8970" max="8970" width="12.6640625" style="80" customWidth="1"/>
    <col min="8971" max="8971" width="21.5" style="80" customWidth="1"/>
    <col min="8972" max="8972" width="11.5" style="80"/>
    <col min="8973" max="8973" width="9.6640625" style="80" customWidth="1"/>
    <col min="8974" max="8974" width="10.5" style="80" bestFit="1" customWidth="1"/>
    <col min="8975" max="8975" width="13.5" style="80" bestFit="1" customWidth="1"/>
    <col min="8976" max="8976" width="7.1640625" style="80" bestFit="1" customWidth="1"/>
    <col min="8977" max="8977" width="107.1640625" style="80" bestFit="1" customWidth="1"/>
    <col min="8978" max="8978" width="6.6640625" style="80" customWidth="1"/>
    <col min="8979" max="8979" width="11.5" style="80"/>
    <col min="8980" max="8980" width="11.6640625" style="80" customWidth="1"/>
    <col min="8981" max="9216" width="11.5" style="80"/>
    <col min="9217" max="9217" width="7.33203125" style="80" customWidth="1"/>
    <col min="9218" max="9218" width="3.83203125" style="80" customWidth="1"/>
    <col min="9219" max="9219" width="11.5" style="80" customWidth="1"/>
    <col min="9220" max="9224" width="12.6640625" style="80" customWidth="1"/>
    <col min="9225" max="9225" width="13.6640625" style="80" customWidth="1"/>
    <col min="9226" max="9226" width="12.6640625" style="80" customWidth="1"/>
    <col min="9227" max="9227" width="21.5" style="80" customWidth="1"/>
    <col min="9228" max="9228" width="11.5" style="80"/>
    <col min="9229" max="9229" width="9.6640625" style="80" customWidth="1"/>
    <col min="9230" max="9230" width="10.5" style="80" bestFit="1" customWidth="1"/>
    <col min="9231" max="9231" width="13.5" style="80" bestFit="1" customWidth="1"/>
    <col min="9232" max="9232" width="7.1640625" style="80" bestFit="1" customWidth="1"/>
    <col min="9233" max="9233" width="107.1640625" style="80" bestFit="1" customWidth="1"/>
    <col min="9234" max="9234" width="6.6640625" style="80" customWidth="1"/>
    <col min="9235" max="9235" width="11.5" style="80"/>
    <col min="9236" max="9236" width="11.6640625" style="80" customWidth="1"/>
    <col min="9237" max="9472" width="11.5" style="80"/>
    <col min="9473" max="9473" width="7.33203125" style="80" customWidth="1"/>
    <col min="9474" max="9474" width="3.83203125" style="80" customWidth="1"/>
    <col min="9475" max="9475" width="11.5" style="80" customWidth="1"/>
    <col min="9476" max="9480" width="12.6640625" style="80" customWidth="1"/>
    <col min="9481" max="9481" width="13.6640625" style="80" customWidth="1"/>
    <col min="9482" max="9482" width="12.6640625" style="80" customWidth="1"/>
    <col min="9483" max="9483" width="21.5" style="80" customWidth="1"/>
    <col min="9484" max="9484" width="11.5" style="80"/>
    <col min="9485" max="9485" width="9.6640625" style="80" customWidth="1"/>
    <col min="9486" max="9486" width="10.5" style="80" bestFit="1" customWidth="1"/>
    <col min="9487" max="9487" width="13.5" style="80" bestFit="1" customWidth="1"/>
    <col min="9488" max="9488" width="7.1640625" style="80" bestFit="1" customWidth="1"/>
    <col min="9489" max="9489" width="107.1640625" style="80" bestFit="1" customWidth="1"/>
    <col min="9490" max="9490" width="6.6640625" style="80" customWidth="1"/>
    <col min="9491" max="9491" width="11.5" style="80"/>
    <col min="9492" max="9492" width="11.6640625" style="80" customWidth="1"/>
    <col min="9493" max="9728" width="11.5" style="80"/>
    <col min="9729" max="9729" width="7.33203125" style="80" customWidth="1"/>
    <col min="9730" max="9730" width="3.83203125" style="80" customWidth="1"/>
    <col min="9731" max="9731" width="11.5" style="80" customWidth="1"/>
    <col min="9732" max="9736" width="12.6640625" style="80" customWidth="1"/>
    <col min="9737" max="9737" width="13.6640625" style="80" customWidth="1"/>
    <col min="9738" max="9738" width="12.6640625" style="80" customWidth="1"/>
    <col min="9739" max="9739" width="21.5" style="80" customWidth="1"/>
    <col min="9740" max="9740" width="11.5" style="80"/>
    <col min="9741" max="9741" width="9.6640625" style="80" customWidth="1"/>
    <col min="9742" max="9742" width="10.5" style="80" bestFit="1" customWidth="1"/>
    <col min="9743" max="9743" width="13.5" style="80" bestFit="1" customWidth="1"/>
    <col min="9744" max="9744" width="7.1640625" style="80" bestFit="1" customWidth="1"/>
    <col min="9745" max="9745" width="107.1640625" style="80" bestFit="1" customWidth="1"/>
    <col min="9746" max="9746" width="6.6640625" style="80" customWidth="1"/>
    <col min="9747" max="9747" width="11.5" style="80"/>
    <col min="9748" max="9748" width="11.6640625" style="80" customWidth="1"/>
    <col min="9749" max="9984" width="11.5" style="80"/>
    <col min="9985" max="9985" width="7.33203125" style="80" customWidth="1"/>
    <col min="9986" max="9986" width="3.83203125" style="80" customWidth="1"/>
    <col min="9987" max="9987" width="11.5" style="80" customWidth="1"/>
    <col min="9988" max="9992" width="12.6640625" style="80" customWidth="1"/>
    <col min="9993" max="9993" width="13.6640625" style="80" customWidth="1"/>
    <col min="9994" max="9994" width="12.6640625" style="80" customWidth="1"/>
    <col min="9995" max="9995" width="21.5" style="80" customWidth="1"/>
    <col min="9996" max="9996" width="11.5" style="80"/>
    <col min="9997" max="9997" width="9.6640625" style="80" customWidth="1"/>
    <col min="9998" max="9998" width="10.5" style="80" bestFit="1" customWidth="1"/>
    <col min="9999" max="9999" width="13.5" style="80" bestFit="1" customWidth="1"/>
    <col min="10000" max="10000" width="7.1640625" style="80" bestFit="1" customWidth="1"/>
    <col min="10001" max="10001" width="107.1640625" style="80" bestFit="1" customWidth="1"/>
    <col min="10002" max="10002" width="6.6640625" style="80" customWidth="1"/>
    <col min="10003" max="10003" width="11.5" style="80"/>
    <col min="10004" max="10004" width="11.6640625" style="80" customWidth="1"/>
    <col min="10005" max="10240" width="11.5" style="80"/>
    <col min="10241" max="10241" width="7.33203125" style="80" customWidth="1"/>
    <col min="10242" max="10242" width="3.83203125" style="80" customWidth="1"/>
    <col min="10243" max="10243" width="11.5" style="80" customWidth="1"/>
    <col min="10244" max="10248" width="12.6640625" style="80" customWidth="1"/>
    <col min="10249" max="10249" width="13.6640625" style="80" customWidth="1"/>
    <col min="10250" max="10250" width="12.6640625" style="80" customWidth="1"/>
    <col min="10251" max="10251" width="21.5" style="80" customWidth="1"/>
    <col min="10252" max="10252" width="11.5" style="80"/>
    <col min="10253" max="10253" width="9.6640625" style="80" customWidth="1"/>
    <col min="10254" max="10254" width="10.5" style="80" bestFit="1" customWidth="1"/>
    <col min="10255" max="10255" width="13.5" style="80" bestFit="1" customWidth="1"/>
    <col min="10256" max="10256" width="7.1640625" style="80" bestFit="1" customWidth="1"/>
    <col min="10257" max="10257" width="107.1640625" style="80" bestFit="1" customWidth="1"/>
    <col min="10258" max="10258" width="6.6640625" style="80" customWidth="1"/>
    <col min="10259" max="10259" width="11.5" style="80"/>
    <col min="10260" max="10260" width="11.6640625" style="80" customWidth="1"/>
    <col min="10261" max="10496" width="11.5" style="80"/>
    <col min="10497" max="10497" width="7.33203125" style="80" customWidth="1"/>
    <col min="10498" max="10498" width="3.83203125" style="80" customWidth="1"/>
    <col min="10499" max="10499" width="11.5" style="80" customWidth="1"/>
    <col min="10500" max="10504" width="12.6640625" style="80" customWidth="1"/>
    <col min="10505" max="10505" width="13.6640625" style="80" customWidth="1"/>
    <col min="10506" max="10506" width="12.6640625" style="80" customWidth="1"/>
    <col min="10507" max="10507" width="21.5" style="80" customWidth="1"/>
    <col min="10508" max="10508" width="11.5" style="80"/>
    <col min="10509" max="10509" width="9.6640625" style="80" customWidth="1"/>
    <col min="10510" max="10510" width="10.5" style="80" bestFit="1" customWidth="1"/>
    <col min="10511" max="10511" width="13.5" style="80" bestFit="1" customWidth="1"/>
    <col min="10512" max="10512" width="7.1640625" style="80" bestFit="1" customWidth="1"/>
    <col min="10513" max="10513" width="107.1640625" style="80" bestFit="1" customWidth="1"/>
    <col min="10514" max="10514" width="6.6640625" style="80" customWidth="1"/>
    <col min="10515" max="10515" width="11.5" style="80"/>
    <col min="10516" max="10516" width="11.6640625" style="80" customWidth="1"/>
    <col min="10517" max="10752" width="11.5" style="80"/>
    <col min="10753" max="10753" width="7.33203125" style="80" customWidth="1"/>
    <col min="10754" max="10754" width="3.83203125" style="80" customWidth="1"/>
    <col min="10755" max="10755" width="11.5" style="80" customWidth="1"/>
    <col min="10756" max="10760" width="12.6640625" style="80" customWidth="1"/>
    <col min="10761" max="10761" width="13.6640625" style="80" customWidth="1"/>
    <col min="10762" max="10762" width="12.6640625" style="80" customWidth="1"/>
    <col min="10763" max="10763" width="21.5" style="80" customWidth="1"/>
    <col min="10764" max="10764" width="11.5" style="80"/>
    <col min="10765" max="10765" width="9.6640625" style="80" customWidth="1"/>
    <col min="10766" max="10766" width="10.5" style="80" bestFit="1" customWidth="1"/>
    <col min="10767" max="10767" width="13.5" style="80" bestFit="1" customWidth="1"/>
    <col min="10768" max="10768" width="7.1640625" style="80" bestFit="1" customWidth="1"/>
    <col min="10769" max="10769" width="107.1640625" style="80" bestFit="1" customWidth="1"/>
    <col min="10770" max="10770" width="6.6640625" style="80" customWidth="1"/>
    <col min="10771" max="10771" width="11.5" style="80"/>
    <col min="10772" max="10772" width="11.6640625" style="80" customWidth="1"/>
    <col min="10773" max="11008" width="11.5" style="80"/>
    <col min="11009" max="11009" width="7.33203125" style="80" customWidth="1"/>
    <col min="11010" max="11010" width="3.83203125" style="80" customWidth="1"/>
    <col min="11011" max="11011" width="11.5" style="80" customWidth="1"/>
    <col min="11012" max="11016" width="12.6640625" style="80" customWidth="1"/>
    <col min="11017" max="11017" width="13.6640625" style="80" customWidth="1"/>
    <col min="11018" max="11018" width="12.6640625" style="80" customWidth="1"/>
    <col min="11019" max="11019" width="21.5" style="80" customWidth="1"/>
    <col min="11020" max="11020" width="11.5" style="80"/>
    <col min="11021" max="11021" width="9.6640625" style="80" customWidth="1"/>
    <col min="11022" max="11022" width="10.5" style="80" bestFit="1" customWidth="1"/>
    <col min="11023" max="11023" width="13.5" style="80" bestFit="1" customWidth="1"/>
    <col min="11024" max="11024" width="7.1640625" style="80" bestFit="1" customWidth="1"/>
    <col min="11025" max="11025" width="107.1640625" style="80" bestFit="1" customWidth="1"/>
    <col min="11026" max="11026" width="6.6640625" style="80" customWidth="1"/>
    <col min="11027" max="11027" width="11.5" style="80"/>
    <col min="11028" max="11028" width="11.6640625" style="80" customWidth="1"/>
    <col min="11029" max="11264" width="11.5" style="80"/>
    <col min="11265" max="11265" width="7.33203125" style="80" customWidth="1"/>
    <col min="11266" max="11266" width="3.83203125" style="80" customWidth="1"/>
    <col min="11267" max="11267" width="11.5" style="80" customWidth="1"/>
    <col min="11268" max="11272" width="12.6640625" style="80" customWidth="1"/>
    <col min="11273" max="11273" width="13.6640625" style="80" customWidth="1"/>
    <col min="11274" max="11274" width="12.6640625" style="80" customWidth="1"/>
    <col min="11275" max="11275" width="21.5" style="80" customWidth="1"/>
    <col min="11276" max="11276" width="11.5" style="80"/>
    <col min="11277" max="11277" width="9.6640625" style="80" customWidth="1"/>
    <col min="11278" max="11278" width="10.5" style="80" bestFit="1" customWidth="1"/>
    <col min="11279" max="11279" width="13.5" style="80" bestFit="1" customWidth="1"/>
    <col min="11280" max="11280" width="7.1640625" style="80" bestFit="1" customWidth="1"/>
    <col min="11281" max="11281" width="107.1640625" style="80" bestFit="1" customWidth="1"/>
    <col min="11282" max="11282" width="6.6640625" style="80" customWidth="1"/>
    <col min="11283" max="11283" width="11.5" style="80"/>
    <col min="11284" max="11284" width="11.6640625" style="80" customWidth="1"/>
    <col min="11285" max="11520" width="11.5" style="80"/>
    <col min="11521" max="11521" width="7.33203125" style="80" customWidth="1"/>
    <col min="11522" max="11522" width="3.83203125" style="80" customWidth="1"/>
    <col min="11523" max="11523" width="11.5" style="80" customWidth="1"/>
    <col min="11524" max="11528" width="12.6640625" style="80" customWidth="1"/>
    <col min="11529" max="11529" width="13.6640625" style="80" customWidth="1"/>
    <col min="11530" max="11530" width="12.6640625" style="80" customWidth="1"/>
    <col min="11531" max="11531" width="21.5" style="80" customWidth="1"/>
    <col min="11532" max="11532" width="11.5" style="80"/>
    <col min="11533" max="11533" width="9.6640625" style="80" customWidth="1"/>
    <col min="11534" max="11534" width="10.5" style="80" bestFit="1" customWidth="1"/>
    <col min="11535" max="11535" width="13.5" style="80" bestFit="1" customWidth="1"/>
    <col min="11536" max="11536" width="7.1640625" style="80" bestFit="1" customWidth="1"/>
    <col min="11537" max="11537" width="107.1640625" style="80" bestFit="1" customWidth="1"/>
    <col min="11538" max="11538" width="6.6640625" style="80" customWidth="1"/>
    <col min="11539" max="11539" width="11.5" style="80"/>
    <col min="11540" max="11540" width="11.6640625" style="80" customWidth="1"/>
    <col min="11541" max="11776" width="11.5" style="80"/>
    <col min="11777" max="11777" width="7.33203125" style="80" customWidth="1"/>
    <col min="11778" max="11778" width="3.83203125" style="80" customWidth="1"/>
    <col min="11779" max="11779" width="11.5" style="80" customWidth="1"/>
    <col min="11780" max="11784" width="12.6640625" style="80" customWidth="1"/>
    <col min="11785" max="11785" width="13.6640625" style="80" customWidth="1"/>
    <col min="11786" max="11786" width="12.6640625" style="80" customWidth="1"/>
    <col min="11787" max="11787" width="21.5" style="80" customWidth="1"/>
    <col min="11788" max="11788" width="11.5" style="80"/>
    <col min="11789" max="11789" width="9.6640625" style="80" customWidth="1"/>
    <col min="11790" max="11790" width="10.5" style="80" bestFit="1" customWidth="1"/>
    <col min="11791" max="11791" width="13.5" style="80" bestFit="1" customWidth="1"/>
    <col min="11792" max="11792" width="7.1640625" style="80" bestFit="1" customWidth="1"/>
    <col min="11793" max="11793" width="107.1640625" style="80" bestFit="1" customWidth="1"/>
    <col min="11794" max="11794" width="6.6640625" style="80" customWidth="1"/>
    <col min="11795" max="11795" width="11.5" style="80"/>
    <col min="11796" max="11796" width="11.6640625" style="80" customWidth="1"/>
    <col min="11797" max="12032" width="11.5" style="80"/>
    <col min="12033" max="12033" width="7.33203125" style="80" customWidth="1"/>
    <col min="12034" max="12034" width="3.83203125" style="80" customWidth="1"/>
    <col min="12035" max="12035" width="11.5" style="80" customWidth="1"/>
    <col min="12036" max="12040" width="12.6640625" style="80" customWidth="1"/>
    <col min="12041" max="12041" width="13.6640625" style="80" customWidth="1"/>
    <col min="12042" max="12042" width="12.6640625" style="80" customWidth="1"/>
    <col min="12043" max="12043" width="21.5" style="80" customWidth="1"/>
    <col min="12044" max="12044" width="11.5" style="80"/>
    <col min="12045" max="12045" width="9.6640625" style="80" customWidth="1"/>
    <col min="12046" max="12046" width="10.5" style="80" bestFit="1" customWidth="1"/>
    <col min="12047" max="12047" width="13.5" style="80" bestFit="1" customWidth="1"/>
    <col min="12048" max="12048" width="7.1640625" style="80" bestFit="1" customWidth="1"/>
    <col min="12049" max="12049" width="107.1640625" style="80" bestFit="1" customWidth="1"/>
    <col min="12050" max="12050" width="6.6640625" style="80" customWidth="1"/>
    <col min="12051" max="12051" width="11.5" style="80"/>
    <col min="12052" max="12052" width="11.6640625" style="80" customWidth="1"/>
    <col min="12053" max="12288" width="11.5" style="80"/>
    <col min="12289" max="12289" width="7.33203125" style="80" customWidth="1"/>
    <col min="12290" max="12290" width="3.83203125" style="80" customWidth="1"/>
    <col min="12291" max="12291" width="11.5" style="80" customWidth="1"/>
    <col min="12292" max="12296" width="12.6640625" style="80" customWidth="1"/>
    <col min="12297" max="12297" width="13.6640625" style="80" customWidth="1"/>
    <col min="12298" max="12298" width="12.6640625" style="80" customWidth="1"/>
    <col min="12299" max="12299" width="21.5" style="80" customWidth="1"/>
    <col min="12300" max="12300" width="11.5" style="80"/>
    <col min="12301" max="12301" width="9.6640625" style="80" customWidth="1"/>
    <col min="12302" max="12302" width="10.5" style="80" bestFit="1" customWidth="1"/>
    <col min="12303" max="12303" width="13.5" style="80" bestFit="1" customWidth="1"/>
    <col min="12304" max="12304" width="7.1640625" style="80" bestFit="1" customWidth="1"/>
    <col min="12305" max="12305" width="107.1640625" style="80" bestFit="1" customWidth="1"/>
    <col min="12306" max="12306" width="6.6640625" style="80" customWidth="1"/>
    <col min="12307" max="12307" width="11.5" style="80"/>
    <col min="12308" max="12308" width="11.6640625" style="80" customWidth="1"/>
    <col min="12309" max="12544" width="11.5" style="80"/>
    <col min="12545" max="12545" width="7.33203125" style="80" customWidth="1"/>
    <col min="12546" max="12546" width="3.83203125" style="80" customWidth="1"/>
    <col min="12547" max="12547" width="11.5" style="80" customWidth="1"/>
    <col min="12548" max="12552" width="12.6640625" style="80" customWidth="1"/>
    <col min="12553" max="12553" width="13.6640625" style="80" customWidth="1"/>
    <col min="12554" max="12554" width="12.6640625" style="80" customWidth="1"/>
    <col min="12555" max="12555" width="21.5" style="80" customWidth="1"/>
    <col min="12556" max="12556" width="11.5" style="80"/>
    <col min="12557" max="12557" width="9.6640625" style="80" customWidth="1"/>
    <col min="12558" max="12558" width="10.5" style="80" bestFit="1" customWidth="1"/>
    <col min="12559" max="12559" width="13.5" style="80" bestFit="1" customWidth="1"/>
    <col min="12560" max="12560" width="7.1640625" style="80" bestFit="1" customWidth="1"/>
    <col min="12561" max="12561" width="107.1640625" style="80" bestFit="1" customWidth="1"/>
    <col min="12562" max="12562" width="6.6640625" style="80" customWidth="1"/>
    <col min="12563" max="12563" width="11.5" style="80"/>
    <col min="12564" max="12564" width="11.6640625" style="80" customWidth="1"/>
    <col min="12565" max="12800" width="11.5" style="80"/>
    <col min="12801" max="12801" width="7.33203125" style="80" customWidth="1"/>
    <col min="12802" max="12802" width="3.83203125" style="80" customWidth="1"/>
    <col min="12803" max="12803" width="11.5" style="80" customWidth="1"/>
    <col min="12804" max="12808" width="12.6640625" style="80" customWidth="1"/>
    <col min="12809" max="12809" width="13.6640625" style="80" customWidth="1"/>
    <col min="12810" max="12810" width="12.6640625" style="80" customWidth="1"/>
    <col min="12811" max="12811" width="21.5" style="80" customWidth="1"/>
    <col min="12812" max="12812" width="11.5" style="80"/>
    <col min="12813" max="12813" width="9.6640625" style="80" customWidth="1"/>
    <col min="12814" max="12814" width="10.5" style="80" bestFit="1" customWidth="1"/>
    <col min="12815" max="12815" width="13.5" style="80" bestFit="1" customWidth="1"/>
    <col min="12816" max="12816" width="7.1640625" style="80" bestFit="1" customWidth="1"/>
    <col min="12817" max="12817" width="107.1640625" style="80" bestFit="1" customWidth="1"/>
    <col min="12818" max="12818" width="6.6640625" style="80" customWidth="1"/>
    <col min="12819" max="12819" width="11.5" style="80"/>
    <col min="12820" max="12820" width="11.6640625" style="80" customWidth="1"/>
    <col min="12821" max="13056" width="11.5" style="80"/>
    <col min="13057" max="13057" width="7.33203125" style="80" customWidth="1"/>
    <col min="13058" max="13058" width="3.83203125" style="80" customWidth="1"/>
    <col min="13059" max="13059" width="11.5" style="80" customWidth="1"/>
    <col min="13060" max="13064" width="12.6640625" style="80" customWidth="1"/>
    <col min="13065" max="13065" width="13.6640625" style="80" customWidth="1"/>
    <col min="13066" max="13066" width="12.6640625" style="80" customWidth="1"/>
    <col min="13067" max="13067" width="21.5" style="80" customWidth="1"/>
    <col min="13068" max="13068" width="11.5" style="80"/>
    <col min="13069" max="13069" width="9.6640625" style="80" customWidth="1"/>
    <col min="13070" max="13070" width="10.5" style="80" bestFit="1" customWidth="1"/>
    <col min="13071" max="13071" width="13.5" style="80" bestFit="1" customWidth="1"/>
    <col min="13072" max="13072" width="7.1640625" style="80" bestFit="1" customWidth="1"/>
    <col min="13073" max="13073" width="107.1640625" style="80" bestFit="1" customWidth="1"/>
    <col min="13074" max="13074" width="6.6640625" style="80" customWidth="1"/>
    <col min="13075" max="13075" width="11.5" style="80"/>
    <col min="13076" max="13076" width="11.6640625" style="80" customWidth="1"/>
    <col min="13077" max="13312" width="11.5" style="80"/>
    <col min="13313" max="13313" width="7.33203125" style="80" customWidth="1"/>
    <col min="13314" max="13314" width="3.83203125" style="80" customWidth="1"/>
    <col min="13315" max="13315" width="11.5" style="80" customWidth="1"/>
    <col min="13316" max="13320" width="12.6640625" style="80" customWidth="1"/>
    <col min="13321" max="13321" width="13.6640625" style="80" customWidth="1"/>
    <col min="13322" max="13322" width="12.6640625" style="80" customWidth="1"/>
    <col min="13323" max="13323" width="21.5" style="80" customWidth="1"/>
    <col min="13324" max="13324" width="11.5" style="80"/>
    <col min="13325" max="13325" width="9.6640625" style="80" customWidth="1"/>
    <col min="13326" max="13326" width="10.5" style="80" bestFit="1" customWidth="1"/>
    <col min="13327" max="13327" width="13.5" style="80" bestFit="1" customWidth="1"/>
    <col min="13328" max="13328" width="7.1640625" style="80" bestFit="1" customWidth="1"/>
    <col min="13329" max="13329" width="107.1640625" style="80" bestFit="1" customWidth="1"/>
    <col min="13330" max="13330" width="6.6640625" style="80" customWidth="1"/>
    <col min="13331" max="13331" width="11.5" style="80"/>
    <col min="13332" max="13332" width="11.6640625" style="80" customWidth="1"/>
    <col min="13333" max="13568" width="11.5" style="80"/>
    <col min="13569" max="13569" width="7.33203125" style="80" customWidth="1"/>
    <col min="13570" max="13570" width="3.83203125" style="80" customWidth="1"/>
    <col min="13571" max="13571" width="11.5" style="80" customWidth="1"/>
    <col min="13572" max="13576" width="12.6640625" style="80" customWidth="1"/>
    <col min="13577" max="13577" width="13.6640625" style="80" customWidth="1"/>
    <col min="13578" max="13578" width="12.6640625" style="80" customWidth="1"/>
    <col min="13579" max="13579" width="21.5" style="80" customWidth="1"/>
    <col min="13580" max="13580" width="11.5" style="80"/>
    <col min="13581" max="13581" width="9.6640625" style="80" customWidth="1"/>
    <col min="13582" max="13582" width="10.5" style="80" bestFit="1" customWidth="1"/>
    <col min="13583" max="13583" width="13.5" style="80" bestFit="1" customWidth="1"/>
    <col min="13584" max="13584" width="7.1640625" style="80" bestFit="1" customWidth="1"/>
    <col min="13585" max="13585" width="107.1640625" style="80" bestFit="1" customWidth="1"/>
    <col min="13586" max="13586" width="6.6640625" style="80" customWidth="1"/>
    <col min="13587" max="13587" width="11.5" style="80"/>
    <col min="13588" max="13588" width="11.6640625" style="80" customWidth="1"/>
    <col min="13589" max="13824" width="11.5" style="80"/>
    <col min="13825" max="13825" width="7.33203125" style="80" customWidth="1"/>
    <col min="13826" max="13826" width="3.83203125" style="80" customWidth="1"/>
    <col min="13827" max="13827" width="11.5" style="80" customWidth="1"/>
    <col min="13828" max="13832" width="12.6640625" style="80" customWidth="1"/>
    <col min="13833" max="13833" width="13.6640625" style="80" customWidth="1"/>
    <col min="13834" max="13834" width="12.6640625" style="80" customWidth="1"/>
    <col min="13835" max="13835" width="21.5" style="80" customWidth="1"/>
    <col min="13836" max="13836" width="11.5" style="80"/>
    <col min="13837" max="13837" width="9.6640625" style="80" customWidth="1"/>
    <col min="13838" max="13838" width="10.5" style="80" bestFit="1" customWidth="1"/>
    <col min="13839" max="13839" width="13.5" style="80" bestFit="1" customWidth="1"/>
    <col min="13840" max="13840" width="7.1640625" style="80" bestFit="1" customWidth="1"/>
    <col min="13841" max="13841" width="107.1640625" style="80" bestFit="1" customWidth="1"/>
    <col min="13842" max="13842" width="6.6640625" style="80" customWidth="1"/>
    <col min="13843" max="13843" width="11.5" style="80"/>
    <col min="13844" max="13844" width="11.6640625" style="80" customWidth="1"/>
    <col min="13845" max="14080" width="11.5" style="80"/>
    <col min="14081" max="14081" width="7.33203125" style="80" customWidth="1"/>
    <col min="14082" max="14082" width="3.83203125" style="80" customWidth="1"/>
    <col min="14083" max="14083" width="11.5" style="80" customWidth="1"/>
    <col min="14084" max="14088" width="12.6640625" style="80" customWidth="1"/>
    <col min="14089" max="14089" width="13.6640625" style="80" customWidth="1"/>
    <col min="14090" max="14090" width="12.6640625" style="80" customWidth="1"/>
    <col min="14091" max="14091" width="21.5" style="80" customWidth="1"/>
    <col min="14092" max="14092" width="11.5" style="80"/>
    <col min="14093" max="14093" width="9.6640625" style="80" customWidth="1"/>
    <col min="14094" max="14094" width="10.5" style="80" bestFit="1" customWidth="1"/>
    <col min="14095" max="14095" width="13.5" style="80" bestFit="1" customWidth="1"/>
    <col min="14096" max="14096" width="7.1640625" style="80" bestFit="1" customWidth="1"/>
    <col min="14097" max="14097" width="107.1640625" style="80" bestFit="1" customWidth="1"/>
    <col min="14098" max="14098" width="6.6640625" style="80" customWidth="1"/>
    <col min="14099" max="14099" width="11.5" style="80"/>
    <col min="14100" max="14100" width="11.6640625" style="80" customWidth="1"/>
    <col min="14101" max="14336" width="11.5" style="80"/>
    <col min="14337" max="14337" width="7.33203125" style="80" customWidth="1"/>
    <col min="14338" max="14338" width="3.83203125" style="80" customWidth="1"/>
    <col min="14339" max="14339" width="11.5" style="80" customWidth="1"/>
    <col min="14340" max="14344" width="12.6640625" style="80" customWidth="1"/>
    <col min="14345" max="14345" width="13.6640625" style="80" customWidth="1"/>
    <col min="14346" max="14346" width="12.6640625" style="80" customWidth="1"/>
    <col min="14347" max="14347" width="21.5" style="80" customWidth="1"/>
    <col min="14348" max="14348" width="11.5" style="80"/>
    <col min="14349" max="14349" width="9.6640625" style="80" customWidth="1"/>
    <col min="14350" max="14350" width="10.5" style="80" bestFit="1" customWidth="1"/>
    <col min="14351" max="14351" width="13.5" style="80" bestFit="1" customWidth="1"/>
    <col min="14352" max="14352" width="7.1640625" style="80" bestFit="1" customWidth="1"/>
    <col min="14353" max="14353" width="107.1640625" style="80" bestFit="1" customWidth="1"/>
    <col min="14354" max="14354" width="6.6640625" style="80" customWidth="1"/>
    <col min="14355" max="14355" width="11.5" style="80"/>
    <col min="14356" max="14356" width="11.6640625" style="80" customWidth="1"/>
    <col min="14357" max="14592" width="11.5" style="80"/>
    <col min="14593" max="14593" width="7.33203125" style="80" customWidth="1"/>
    <col min="14594" max="14594" width="3.83203125" style="80" customWidth="1"/>
    <col min="14595" max="14595" width="11.5" style="80" customWidth="1"/>
    <col min="14596" max="14600" width="12.6640625" style="80" customWidth="1"/>
    <col min="14601" max="14601" width="13.6640625" style="80" customWidth="1"/>
    <col min="14602" max="14602" width="12.6640625" style="80" customWidth="1"/>
    <col min="14603" max="14603" width="21.5" style="80" customWidth="1"/>
    <col min="14604" max="14604" width="11.5" style="80"/>
    <col min="14605" max="14605" width="9.6640625" style="80" customWidth="1"/>
    <col min="14606" max="14606" width="10.5" style="80" bestFit="1" customWidth="1"/>
    <col min="14607" max="14607" width="13.5" style="80" bestFit="1" customWidth="1"/>
    <col min="14608" max="14608" width="7.1640625" style="80" bestFit="1" customWidth="1"/>
    <col min="14609" max="14609" width="107.1640625" style="80" bestFit="1" customWidth="1"/>
    <col min="14610" max="14610" width="6.6640625" style="80" customWidth="1"/>
    <col min="14611" max="14611" width="11.5" style="80"/>
    <col min="14612" max="14612" width="11.6640625" style="80" customWidth="1"/>
    <col min="14613" max="14848" width="11.5" style="80"/>
    <col min="14849" max="14849" width="7.33203125" style="80" customWidth="1"/>
    <col min="14850" max="14850" width="3.83203125" style="80" customWidth="1"/>
    <col min="14851" max="14851" width="11.5" style="80" customWidth="1"/>
    <col min="14852" max="14856" width="12.6640625" style="80" customWidth="1"/>
    <col min="14857" max="14857" width="13.6640625" style="80" customWidth="1"/>
    <col min="14858" max="14858" width="12.6640625" style="80" customWidth="1"/>
    <col min="14859" max="14859" width="21.5" style="80" customWidth="1"/>
    <col min="14860" max="14860" width="11.5" style="80"/>
    <col min="14861" max="14861" width="9.6640625" style="80" customWidth="1"/>
    <col min="14862" max="14862" width="10.5" style="80" bestFit="1" customWidth="1"/>
    <col min="14863" max="14863" width="13.5" style="80" bestFit="1" customWidth="1"/>
    <col min="14864" max="14864" width="7.1640625" style="80" bestFit="1" customWidth="1"/>
    <col min="14865" max="14865" width="107.1640625" style="80" bestFit="1" customWidth="1"/>
    <col min="14866" max="14866" width="6.6640625" style="80" customWidth="1"/>
    <col min="14867" max="14867" width="11.5" style="80"/>
    <col min="14868" max="14868" width="11.6640625" style="80" customWidth="1"/>
    <col min="14869" max="15104" width="11.5" style="80"/>
    <col min="15105" max="15105" width="7.33203125" style="80" customWidth="1"/>
    <col min="15106" max="15106" width="3.83203125" style="80" customWidth="1"/>
    <col min="15107" max="15107" width="11.5" style="80" customWidth="1"/>
    <col min="15108" max="15112" width="12.6640625" style="80" customWidth="1"/>
    <col min="15113" max="15113" width="13.6640625" style="80" customWidth="1"/>
    <col min="15114" max="15114" width="12.6640625" style="80" customWidth="1"/>
    <col min="15115" max="15115" width="21.5" style="80" customWidth="1"/>
    <col min="15116" max="15116" width="11.5" style="80"/>
    <col min="15117" max="15117" width="9.6640625" style="80" customWidth="1"/>
    <col min="15118" max="15118" width="10.5" style="80" bestFit="1" customWidth="1"/>
    <col min="15119" max="15119" width="13.5" style="80" bestFit="1" customWidth="1"/>
    <col min="15120" max="15120" width="7.1640625" style="80" bestFit="1" customWidth="1"/>
    <col min="15121" max="15121" width="107.1640625" style="80" bestFit="1" customWidth="1"/>
    <col min="15122" max="15122" width="6.6640625" style="80" customWidth="1"/>
    <col min="15123" max="15123" width="11.5" style="80"/>
    <col min="15124" max="15124" width="11.6640625" style="80" customWidth="1"/>
    <col min="15125" max="15360" width="11.5" style="80"/>
    <col min="15361" max="15361" width="7.33203125" style="80" customWidth="1"/>
    <col min="15362" max="15362" width="3.83203125" style="80" customWidth="1"/>
    <col min="15363" max="15363" width="11.5" style="80" customWidth="1"/>
    <col min="15364" max="15368" width="12.6640625" style="80" customWidth="1"/>
    <col min="15369" max="15369" width="13.6640625" style="80" customWidth="1"/>
    <col min="15370" max="15370" width="12.6640625" style="80" customWidth="1"/>
    <col min="15371" max="15371" width="21.5" style="80" customWidth="1"/>
    <col min="15372" max="15372" width="11.5" style="80"/>
    <col min="15373" max="15373" width="9.6640625" style="80" customWidth="1"/>
    <col min="15374" max="15374" width="10.5" style="80" bestFit="1" customWidth="1"/>
    <col min="15375" max="15375" width="13.5" style="80" bestFit="1" customWidth="1"/>
    <col min="15376" max="15376" width="7.1640625" style="80" bestFit="1" customWidth="1"/>
    <col min="15377" max="15377" width="107.1640625" style="80" bestFit="1" customWidth="1"/>
    <col min="15378" max="15378" width="6.6640625" style="80" customWidth="1"/>
    <col min="15379" max="15379" width="11.5" style="80"/>
    <col min="15380" max="15380" width="11.6640625" style="80" customWidth="1"/>
    <col min="15381" max="15616" width="11.5" style="80"/>
    <col min="15617" max="15617" width="7.33203125" style="80" customWidth="1"/>
    <col min="15618" max="15618" width="3.83203125" style="80" customWidth="1"/>
    <col min="15619" max="15619" width="11.5" style="80" customWidth="1"/>
    <col min="15620" max="15624" width="12.6640625" style="80" customWidth="1"/>
    <col min="15625" max="15625" width="13.6640625" style="80" customWidth="1"/>
    <col min="15626" max="15626" width="12.6640625" style="80" customWidth="1"/>
    <col min="15627" max="15627" width="21.5" style="80" customWidth="1"/>
    <col min="15628" max="15628" width="11.5" style="80"/>
    <col min="15629" max="15629" width="9.6640625" style="80" customWidth="1"/>
    <col min="15630" max="15630" width="10.5" style="80" bestFit="1" customWidth="1"/>
    <col min="15631" max="15631" width="13.5" style="80" bestFit="1" customWidth="1"/>
    <col min="15632" max="15632" width="7.1640625" style="80" bestFit="1" customWidth="1"/>
    <col min="15633" max="15633" width="107.1640625" style="80" bestFit="1" customWidth="1"/>
    <col min="15634" max="15634" width="6.6640625" style="80" customWidth="1"/>
    <col min="15635" max="15635" width="11.5" style="80"/>
    <col min="15636" max="15636" width="11.6640625" style="80" customWidth="1"/>
    <col min="15637" max="15872" width="11.5" style="80"/>
    <col min="15873" max="15873" width="7.33203125" style="80" customWidth="1"/>
    <col min="15874" max="15874" width="3.83203125" style="80" customWidth="1"/>
    <col min="15875" max="15875" width="11.5" style="80" customWidth="1"/>
    <col min="15876" max="15880" width="12.6640625" style="80" customWidth="1"/>
    <col min="15881" max="15881" width="13.6640625" style="80" customWidth="1"/>
    <col min="15882" max="15882" width="12.6640625" style="80" customWidth="1"/>
    <col min="15883" max="15883" width="21.5" style="80" customWidth="1"/>
    <col min="15884" max="15884" width="11.5" style="80"/>
    <col min="15885" max="15885" width="9.6640625" style="80" customWidth="1"/>
    <col min="15886" max="15886" width="10.5" style="80" bestFit="1" customWidth="1"/>
    <col min="15887" max="15887" width="13.5" style="80" bestFit="1" customWidth="1"/>
    <col min="15888" max="15888" width="7.1640625" style="80" bestFit="1" customWidth="1"/>
    <col min="15889" max="15889" width="107.1640625" style="80" bestFit="1" customWidth="1"/>
    <col min="15890" max="15890" width="6.6640625" style="80" customWidth="1"/>
    <col min="15891" max="15891" width="11.5" style="80"/>
    <col min="15892" max="15892" width="11.6640625" style="80" customWidth="1"/>
    <col min="15893" max="16128" width="11.5" style="80"/>
    <col min="16129" max="16129" width="7.33203125" style="80" customWidth="1"/>
    <col min="16130" max="16130" width="3.83203125" style="80" customWidth="1"/>
    <col min="16131" max="16131" width="11.5" style="80" customWidth="1"/>
    <col min="16132" max="16136" width="12.6640625" style="80" customWidth="1"/>
    <col min="16137" max="16137" width="13.6640625" style="80" customWidth="1"/>
    <col min="16138" max="16138" width="12.6640625" style="80" customWidth="1"/>
    <col min="16139" max="16139" width="21.5" style="80" customWidth="1"/>
    <col min="16140" max="16140" width="11.5" style="80"/>
    <col min="16141" max="16141" width="9.6640625" style="80" customWidth="1"/>
    <col min="16142" max="16142" width="10.5" style="80" bestFit="1" customWidth="1"/>
    <col min="16143" max="16143" width="13.5" style="80" bestFit="1" customWidth="1"/>
    <col min="16144" max="16144" width="7.1640625" style="80" bestFit="1" customWidth="1"/>
    <col min="16145" max="16145" width="107.1640625" style="80" bestFit="1" customWidth="1"/>
    <col min="16146" max="16146" width="6.6640625" style="80" customWidth="1"/>
    <col min="16147" max="16147" width="11.5" style="80"/>
    <col min="16148" max="16148" width="11.6640625" style="80" customWidth="1"/>
    <col min="16149" max="16384" width="11.5" style="80"/>
  </cols>
  <sheetData>
    <row r="1" spans="1:20" ht="7" customHeight="1"/>
    <row r="2" spans="1:20">
      <c r="E2" s="83"/>
    </row>
    <row r="3" spans="1:20" ht="5.25" hidden="1" customHeight="1"/>
    <row r="4" spans="1:20" ht="42.75" customHeight="1">
      <c r="B4" s="165" t="s">
        <v>229</v>
      </c>
      <c r="C4" s="165"/>
      <c r="D4" s="165"/>
      <c r="E4" s="165"/>
      <c r="F4" s="165"/>
      <c r="G4" s="165"/>
      <c r="H4" s="165"/>
      <c r="I4" s="165"/>
      <c r="J4" s="165"/>
      <c r="K4" s="165"/>
    </row>
    <row r="6" spans="1:20">
      <c r="A6" s="85"/>
      <c r="N6" s="82" t="s">
        <v>202</v>
      </c>
      <c r="O6" s="82" t="s">
        <v>203</v>
      </c>
      <c r="P6" s="82" t="s">
        <v>43</v>
      </c>
    </row>
    <row r="7" spans="1:20" ht="23">
      <c r="M7" s="81">
        <v>1987</v>
      </c>
      <c r="N7" s="82">
        <v>404</v>
      </c>
      <c r="O7" s="82">
        <v>843</v>
      </c>
      <c r="P7" s="82">
        <f>SUM(N7:O7)</f>
        <v>1247</v>
      </c>
      <c r="Q7" s="122"/>
      <c r="R7" s="86"/>
      <c r="S7" s="86"/>
      <c r="T7" s="86"/>
    </row>
    <row r="8" spans="1:20" ht="14" customHeight="1">
      <c r="A8" s="85"/>
      <c r="M8" s="81">
        <v>1988</v>
      </c>
      <c r="N8" s="82">
        <v>438</v>
      </c>
      <c r="O8" s="82">
        <v>922</v>
      </c>
      <c r="P8" s="82">
        <f t="shared" ref="P8:P43" si="0">SUM(N8:O8)</f>
        <v>1360</v>
      </c>
    </row>
    <row r="9" spans="1:20" ht="14" customHeight="1">
      <c r="A9" s="85"/>
      <c r="M9" s="81">
        <v>1989</v>
      </c>
      <c r="N9" s="82">
        <v>477</v>
      </c>
      <c r="O9" s="82">
        <v>1037</v>
      </c>
      <c r="P9" s="82">
        <f t="shared" si="0"/>
        <v>1514</v>
      </c>
    </row>
    <row r="10" spans="1:20" ht="14" customHeight="1">
      <c r="A10" s="85"/>
      <c r="M10" s="81">
        <v>1990</v>
      </c>
      <c r="N10" s="82">
        <v>602</v>
      </c>
      <c r="O10" s="82">
        <v>1039</v>
      </c>
      <c r="P10" s="82">
        <f t="shared" si="0"/>
        <v>1641</v>
      </c>
    </row>
    <row r="11" spans="1:20" ht="14" customHeight="1">
      <c r="A11" s="85"/>
      <c r="M11" s="81">
        <v>1991</v>
      </c>
      <c r="N11" s="82">
        <v>706</v>
      </c>
      <c r="O11" s="82">
        <v>1132</v>
      </c>
      <c r="P11" s="82">
        <f t="shared" si="0"/>
        <v>1838</v>
      </c>
    </row>
    <row r="12" spans="1:20" ht="14" customHeight="1">
      <c r="A12" s="85"/>
      <c r="M12" s="81">
        <v>1992</v>
      </c>
      <c r="N12" s="82">
        <v>694</v>
      </c>
      <c r="O12" s="82">
        <v>1378</v>
      </c>
      <c r="P12" s="82">
        <f t="shared" si="0"/>
        <v>2072</v>
      </c>
    </row>
    <row r="13" spans="1:20" ht="14" customHeight="1">
      <c r="A13" s="85"/>
      <c r="M13" s="81">
        <v>1993</v>
      </c>
      <c r="N13" s="82">
        <v>673</v>
      </c>
      <c r="O13" s="82">
        <v>1473</v>
      </c>
      <c r="P13" s="82">
        <f t="shared" si="0"/>
        <v>2146</v>
      </c>
    </row>
    <row r="14" spans="1:20" ht="14" customHeight="1">
      <c r="A14" s="85"/>
      <c r="M14" s="81">
        <v>1994</v>
      </c>
      <c r="N14" s="82">
        <v>613</v>
      </c>
      <c r="O14" s="82">
        <v>1648</v>
      </c>
      <c r="P14" s="82">
        <f t="shared" si="0"/>
        <v>2261</v>
      </c>
    </row>
    <row r="15" spans="1:20" ht="14" customHeight="1">
      <c r="A15" s="85"/>
      <c r="M15" s="81">
        <v>1995</v>
      </c>
      <c r="N15" s="82">
        <v>476</v>
      </c>
      <c r="O15" s="82">
        <v>1438</v>
      </c>
      <c r="P15" s="82">
        <f t="shared" si="0"/>
        <v>1914</v>
      </c>
    </row>
    <row r="16" spans="1:20" ht="14" customHeight="1">
      <c r="A16" s="85"/>
      <c r="M16" s="81">
        <v>1996</v>
      </c>
      <c r="N16" s="82">
        <v>362</v>
      </c>
      <c r="O16" s="82">
        <v>1282</v>
      </c>
      <c r="P16" s="82">
        <f t="shared" si="0"/>
        <v>1644</v>
      </c>
    </row>
    <row r="17" spans="1:16" ht="14" customHeight="1">
      <c r="A17" s="85"/>
      <c r="M17" s="81">
        <v>1997</v>
      </c>
      <c r="N17" s="82">
        <v>384</v>
      </c>
      <c r="O17" s="82">
        <v>1337</v>
      </c>
      <c r="P17" s="82">
        <f t="shared" si="0"/>
        <v>1721</v>
      </c>
    </row>
    <row r="18" spans="1:16" ht="14" customHeight="1">
      <c r="A18" s="85"/>
      <c r="M18" s="81">
        <v>1998</v>
      </c>
      <c r="N18" s="82">
        <v>475</v>
      </c>
      <c r="O18" s="82">
        <v>1494</v>
      </c>
      <c r="P18" s="82">
        <f t="shared" si="0"/>
        <v>1969</v>
      </c>
    </row>
    <row r="19" spans="1:16" ht="14" customHeight="1">
      <c r="M19" s="81">
        <v>1999</v>
      </c>
      <c r="N19" s="82">
        <v>411</v>
      </c>
      <c r="O19" s="82">
        <v>1256</v>
      </c>
      <c r="P19" s="82">
        <f t="shared" si="0"/>
        <v>1667</v>
      </c>
    </row>
    <row r="20" spans="1:16" ht="14" customHeight="1">
      <c r="M20" s="81">
        <v>2000</v>
      </c>
      <c r="N20" s="82">
        <v>460</v>
      </c>
      <c r="O20" s="82">
        <v>1466</v>
      </c>
      <c r="P20" s="82">
        <f t="shared" si="0"/>
        <v>1926</v>
      </c>
    </row>
    <row r="21" spans="1:16" ht="14" customHeight="1">
      <c r="M21" s="81">
        <v>2001</v>
      </c>
      <c r="N21" s="82">
        <v>424</v>
      </c>
      <c r="O21" s="82">
        <v>1518</v>
      </c>
      <c r="P21" s="82">
        <f t="shared" si="0"/>
        <v>1942</v>
      </c>
    </row>
    <row r="22" spans="1:16" ht="14" customHeight="1">
      <c r="M22" s="81">
        <v>2002</v>
      </c>
      <c r="N22" s="82">
        <v>451</v>
      </c>
      <c r="O22" s="82">
        <v>1656</v>
      </c>
      <c r="P22" s="82">
        <f t="shared" si="0"/>
        <v>2107</v>
      </c>
    </row>
    <row r="23" spans="1:16" ht="14" customHeight="1">
      <c r="M23" s="81">
        <v>2003</v>
      </c>
      <c r="N23" s="82">
        <v>592</v>
      </c>
      <c r="O23" s="82">
        <v>1608</v>
      </c>
      <c r="P23" s="82">
        <f t="shared" si="0"/>
        <v>2200</v>
      </c>
    </row>
    <row r="24" spans="1:16" ht="14" customHeight="1">
      <c r="M24" s="81">
        <v>2004</v>
      </c>
      <c r="N24" s="82">
        <v>630</v>
      </c>
      <c r="O24" s="82">
        <v>1665</v>
      </c>
      <c r="P24" s="82">
        <f t="shared" si="0"/>
        <v>2295</v>
      </c>
    </row>
    <row r="25" spans="1:16" ht="14" customHeight="1">
      <c r="M25" s="81">
        <v>2005</v>
      </c>
      <c r="N25" s="82">
        <v>466</v>
      </c>
      <c r="O25" s="82">
        <v>1623</v>
      </c>
      <c r="P25" s="82">
        <f t="shared" si="0"/>
        <v>2089</v>
      </c>
    </row>
    <row r="26" spans="1:16" ht="14" customHeight="1">
      <c r="M26" s="81">
        <v>2006</v>
      </c>
      <c r="N26" s="82">
        <v>350</v>
      </c>
      <c r="O26" s="82">
        <v>1526</v>
      </c>
      <c r="P26" s="82">
        <f t="shared" si="0"/>
        <v>1876</v>
      </c>
    </row>
    <row r="27" spans="1:16" ht="14" customHeight="1">
      <c r="M27" s="81">
        <v>2007</v>
      </c>
      <c r="N27" s="82">
        <v>503</v>
      </c>
      <c r="O27" s="82">
        <v>1744</v>
      </c>
      <c r="P27" s="82">
        <f t="shared" si="0"/>
        <v>2247</v>
      </c>
    </row>
    <row r="28" spans="1:16" ht="14" customHeight="1">
      <c r="M28" s="81">
        <v>2008</v>
      </c>
      <c r="N28" s="82">
        <v>577</v>
      </c>
      <c r="O28" s="82">
        <v>1681</v>
      </c>
      <c r="P28" s="82">
        <f t="shared" si="0"/>
        <v>2258</v>
      </c>
    </row>
    <row r="29" spans="1:16" ht="14" customHeight="1">
      <c r="M29" s="81">
        <v>2009</v>
      </c>
      <c r="N29" s="82">
        <v>360</v>
      </c>
      <c r="O29" s="82">
        <v>1552</v>
      </c>
      <c r="P29" s="82">
        <f t="shared" si="0"/>
        <v>1912</v>
      </c>
    </row>
    <row r="30" spans="1:16" ht="14" customHeight="1">
      <c r="M30" s="81">
        <v>2010</v>
      </c>
      <c r="N30" s="82">
        <v>302</v>
      </c>
      <c r="O30" s="82">
        <v>1641</v>
      </c>
      <c r="P30" s="82">
        <f t="shared" si="0"/>
        <v>1943</v>
      </c>
    </row>
    <row r="31" spans="1:16" ht="14" customHeight="1">
      <c r="M31" s="81">
        <v>2011</v>
      </c>
      <c r="N31" s="82">
        <v>181</v>
      </c>
      <c r="O31" s="82">
        <v>1405</v>
      </c>
      <c r="P31" s="82">
        <f t="shared" si="0"/>
        <v>1586</v>
      </c>
    </row>
    <row r="32" spans="1:16" ht="14" customHeight="1">
      <c r="M32" s="81">
        <v>2012</v>
      </c>
      <c r="N32" s="82">
        <v>337</v>
      </c>
      <c r="O32" s="82">
        <v>1660</v>
      </c>
      <c r="P32" s="82">
        <f t="shared" si="0"/>
        <v>1997</v>
      </c>
    </row>
    <row r="33" spans="13:16" ht="14" customHeight="1">
      <c r="M33" s="81">
        <v>2013</v>
      </c>
      <c r="N33" s="82">
        <v>285</v>
      </c>
      <c r="O33" s="82">
        <v>1635</v>
      </c>
      <c r="P33" s="82">
        <f t="shared" si="0"/>
        <v>1920</v>
      </c>
    </row>
    <row r="34" spans="13:16" ht="14" customHeight="1">
      <c r="M34" s="81">
        <v>2014</v>
      </c>
      <c r="N34" s="82">
        <v>310</v>
      </c>
      <c r="O34" s="82">
        <v>1516</v>
      </c>
      <c r="P34" s="82">
        <f t="shared" si="0"/>
        <v>1826</v>
      </c>
    </row>
    <row r="35" spans="13:16" ht="14" customHeight="1">
      <c r="M35" s="81">
        <v>2015</v>
      </c>
      <c r="N35" s="82">
        <v>398</v>
      </c>
      <c r="O35" s="82">
        <v>1513</v>
      </c>
      <c r="P35" s="82">
        <f t="shared" si="0"/>
        <v>1911</v>
      </c>
    </row>
    <row r="36" spans="13:16">
      <c r="M36" s="81">
        <v>2016</v>
      </c>
      <c r="N36" s="82">
        <v>485</v>
      </c>
      <c r="O36" s="82">
        <v>1387</v>
      </c>
      <c r="P36" s="82">
        <f t="shared" si="0"/>
        <v>1872</v>
      </c>
    </row>
    <row r="37" spans="13:16">
      <c r="M37" s="81">
        <v>2017</v>
      </c>
      <c r="N37" s="82">
        <v>526</v>
      </c>
      <c r="O37" s="82">
        <v>1623</v>
      </c>
      <c r="P37" s="82">
        <f t="shared" si="0"/>
        <v>2149</v>
      </c>
    </row>
    <row r="38" spans="13:16">
      <c r="M38" s="81">
        <v>2018</v>
      </c>
      <c r="N38" s="82">
        <v>1114</v>
      </c>
      <c r="O38" s="82">
        <v>1659</v>
      </c>
      <c r="P38" s="82">
        <f t="shared" si="0"/>
        <v>2773</v>
      </c>
    </row>
    <row r="39" spans="13:16">
      <c r="M39" s="81">
        <v>2019</v>
      </c>
      <c r="N39" s="82">
        <v>712</v>
      </c>
      <c r="O39" s="82">
        <v>1694</v>
      </c>
      <c r="P39" s="82">
        <f t="shared" si="0"/>
        <v>2406</v>
      </c>
    </row>
    <row r="40" spans="13:16">
      <c r="M40" s="81">
        <v>2020</v>
      </c>
      <c r="N40" s="82">
        <v>1216</v>
      </c>
      <c r="O40" s="82">
        <v>1497</v>
      </c>
      <c r="P40" s="82">
        <f t="shared" si="0"/>
        <v>2713</v>
      </c>
    </row>
    <row r="41" spans="13:16">
      <c r="M41" s="81">
        <v>2021</v>
      </c>
      <c r="N41" s="82">
        <v>1739</v>
      </c>
      <c r="O41" s="82">
        <v>1833</v>
      </c>
      <c r="P41" s="82">
        <f t="shared" si="0"/>
        <v>3572</v>
      </c>
    </row>
    <row r="42" spans="13:16">
      <c r="M42" s="81">
        <v>2022</v>
      </c>
      <c r="N42" s="82">
        <v>1107</v>
      </c>
      <c r="O42" s="82">
        <v>1557</v>
      </c>
      <c r="P42" s="82">
        <f t="shared" si="0"/>
        <v>2664</v>
      </c>
    </row>
    <row r="43" spans="13:16">
      <c r="M43" s="81">
        <v>2023</v>
      </c>
      <c r="N43" s="82">
        <v>707</v>
      </c>
      <c r="O43" s="82">
        <v>1979</v>
      </c>
      <c r="P43" s="82">
        <f t="shared" si="0"/>
        <v>2686</v>
      </c>
    </row>
    <row r="44" spans="13:16">
      <c r="M44" s="81">
        <v>2024</v>
      </c>
      <c r="N44" s="82">
        <v>642</v>
      </c>
      <c r="O44" s="82">
        <v>2133</v>
      </c>
      <c r="P44" s="82">
        <v>2775</v>
      </c>
    </row>
  </sheetData>
  <mergeCells count="1">
    <mergeCell ref="B4:K4"/>
  </mergeCells>
  <printOptions horizontalCentered="1" gridLinesSet="0"/>
  <pageMargins left="0.39370078740157483" right="0.39370078740157483" top="0.78740157480314965" bottom="0.59055118110236227" header="0" footer="0"/>
  <pageSetup orientation="landscape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T46"/>
  <sheetViews>
    <sheetView showGridLines="0" zoomScale="75" workbookViewId="0">
      <selection activeCell="Q55" sqref="Q55"/>
    </sheetView>
  </sheetViews>
  <sheetFormatPr baseColWidth="10" defaultRowHeight="13"/>
  <cols>
    <col min="1" max="1" width="7.33203125" style="80" customWidth="1"/>
    <col min="2" max="3" width="11.5" style="80"/>
    <col min="4" max="8" width="10.83203125" style="80" customWidth="1"/>
    <col min="9" max="9" width="13.1640625" style="80" customWidth="1"/>
    <col min="10" max="10" width="11.5" style="80"/>
    <col min="11" max="11" width="10.33203125" style="80" customWidth="1"/>
    <col min="12" max="12" width="11.5" style="80"/>
    <col min="13" max="13" width="9.6640625" style="80" customWidth="1"/>
    <col min="14" max="14" width="11.5" style="81"/>
    <col min="15" max="15" width="9.83203125" style="81" customWidth="1"/>
    <col min="16" max="16" width="16.5" style="80" customWidth="1"/>
    <col min="17" max="17" width="17" style="80" customWidth="1"/>
    <col min="18" max="18" width="6.6640625" style="80" customWidth="1"/>
    <col min="19" max="19" width="11.5" style="80"/>
    <col min="20" max="20" width="2.6640625" style="80" customWidth="1"/>
    <col min="21" max="256" width="11.5" style="80"/>
    <col min="257" max="257" width="7.33203125" style="80" customWidth="1"/>
    <col min="258" max="259" width="11.5" style="80"/>
    <col min="260" max="264" width="10.83203125" style="80" customWidth="1"/>
    <col min="265" max="265" width="13.1640625" style="80" customWidth="1"/>
    <col min="266" max="266" width="11.5" style="80"/>
    <col min="267" max="267" width="10.33203125" style="80" customWidth="1"/>
    <col min="268" max="268" width="11.5" style="80"/>
    <col min="269" max="269" width="9.6640625" style="80" customWidth="1"/>
    <col min="270" max="270" width="11.5" style="80"/>
    <col min="271" max="271" width="9.83203125" style="80" customWidth="1"/>
    <col min="272" max="272" width="16.5" style="80" customWidth="1"/>
    <col min="273" max="273" width="17" style="80" customWidth="1"/>
    <col min="274" max="274" width="6.6640625" style="80" customWidth="1"/>
    <col min="275" max="275" width="11.5" style="80"/>
    <col min="276" max="276" width="2.6640625" style="80" customWidth="1"/>
    <col min="277" max="512" width="11.5" style="80"/>
    <col min="513" max="513" width="7.33203125" style="80" customWidth="1"/>
    <col min="514" max="515" width="11.5" style="80"/>
    <col min="516" max="520" width="10.83203125" style="80" customWidth="1"/>
    <col min="521" max="521" width="13.1640625" style="80" customWidth="1"/>
    <col min="522" max="522" width="11.5" style="80"/>
    <col min="523" max="523" width="10.33203125" style="80" customWidth="1"/>
    <col min="524" max="524" width="11.5" style="80"/>
    <col min="525" max="525" width="9.6640625" style="80" customWidth="1"/>
    <col min="526" max="526" width="11.5" style="80"/>
    <col min="527" max="527" width="9.83203125" style="80" customWidth="1"/>
    <col min="528" max="528" width="16.5" style="80" customWidth="1"/>
    <col min="529" max="529" width="17" style="80" customWidth="1"/>
    <col min="530" max="530" width="6.6640625" style="80" customWidth="1"/>
    <col min="531" max="531" width="11.5" style="80"/>
    <col min="532" max="532" width="2.6640625" style="80" customWidth="1"/>
    <col min="533" max="768" width="11.5" style="80"/>
    <col min="769" max="769" width="7.33203125" style="80" customWidth="1"/>
    <col min="770" max="771" width="11.5" style="80"/>
    <col min="772" max="776" width="10.83203125" style="80" customWidth="1"/>
    <col min="777" max="777" width="13.1640625" style="80" customWidth="1"/>
    <col min="778" max="778" width="11.5" style="80"/>
    <col min="779" max="779" width="10.33203125" style="80" customWidth="1"/>
    <col min="780" max="780" width="11.5" style="80"/>
    <col min="781" max="781" width="9.6640625" style="80" customWidth="1"/>
    <col min="782" max="782" width="11.5" style="80"/>
    <col min="783" max="783" width="9.83203125" style="80" customWidth="1"/>
    <col min="784" max="784" width="16.5" style="80" customWidth="1"/>
    <col min="785" max="785" width="17" style="80" customWidth="1"/>
    <col min="786" max="786" width="6.6640625" style="80" customWidth="1"/>
    <col min="787" max="787" width="11.5" style="80"/>
    <col min="788" max="788" width="2.6640625" style="80" customWidth="1"/>
    <col min="789" max="1024" width="11.5" style="80"/>
    <col min="1025" max="1025" width="7.33203125" style="80" customWidth="1"/>
    <col min="1026" max="1027" width="11.5" style="80"/>
    <col min="1028" max="1032" width="10.83203125" style="80" customWidth="1"/>
    <col min="1033" max="1033" width="13.1640625" style="80" customWidth="1"/>
    <col min="1034" max="1034" width="11.5" style="80"/>
    <col min="1035" max="1035" width="10.33203125" style="80" customWidth="1"/>
    <col min="1036" max="1036" width="11.5" style="80"/>
    <col min="1037" max="1037" width="9.6640625" style="80" customWidth="1"/>
    <col min="1038" max="1038" width="11.5" style="80"/>
    <col min="1039" max="1039" width="9.83203125" style="80" customWidth="1"/>
    <col min="1040" max="1040" width="16.5" style="80" customWidth="1"/>
    <col min="1041" max="1041" width="17" style="80" customWidth="1"/>
    <col min="1042" max="1042" width="6.6640625" style="80" customWidth="1"/>
    <col min="1043" max="1043" width="11.5" style="80"/>
    <col min="1044" max="1044" width="2.6640625" style="80" customWidth="1"/>
    <col min="1045" max="1280" width="11.5" style="80"/>
    <col min="1281" max="1281" width="7.33203125" style="80" customWidth="1"/>
    <col min="1282" max="1283" width="11.5" style="80"/>
    <col min="1284" max="1288" width="10.83203125" style="80" customWidth="1"/>
    <col min="1289" max="1289" width="13.1640625" style="80" customWidth="1"/>
    <col min="1290" max="1290" width="11.5" style="80"/>
    <col min="1291" max="1291" width="10.33203125" style="80" customWidth="1"/>
    <col min="1292" max="1292" width="11.5" style="80"/>
    <col min="1293" max="1293" width="9.6640625" style="80" customWidth="1"/>
    <col min="1294" max="1294" width="11.5" style="80"/>
    <col min="1295" max="1295" width="9.83203125" style="80" customWidth="1"/>
    <col min="1296" max="1296" width="16.5" style="80" customWidth="1"/>
    <col min="1297" max="1297" width="17" style="80" customWidth="1"/>
    <col min="1298" max="1298" width="6.6640625" style="80" customWidth="1"/>
    <col min="1299" max="1299" width="11.5" style="80"/>
    <col min="1300" max="1300" width="2.6640625" style="80" customWidth="1"/>
    <col min="1301" max="1536" width="11.5" style="80"/>
    <col min="1537" max="1537" width="7.33203125" style="80" customWidth="1"/>
    <col min="1538" max="1539" width="11.5" style="80"/>
    <col min="1540" max="1544" width="10.83203125" style="80" customWidth="1"/>
    <col min="1545" max="1545" width="13.1640625" style="80" customWidth="1"/>
    <col min="1546" max="1546" width="11.5" style="80"/>
    <col min="1547" max="1547" width="10.33203125" style="80" customWidth="1"/>
    <col min="1548" max="1548" width="11.5" style="80"/>
    <col min="1549" max="1549" width="9.6640625" style="80" customWidth="1"/>
    <col min="1550" max="1550" width="11.5" style="80"/>
    <col min="1551" max="1551" width="9.83203125" style="80" customWidth="1"/>
    <col min="1552" max="1552" width="16.5" style="80" customWidth="1"/>
    <col min="1553" max="1553" width="17" style="80" customWidth="1"/>
    <col min="1554" max="1554" width="6.6640625" style="80" customWidth="1"/>
    <col min="1555" max="1555" width="11.5" style="80"/>
    <col min="1556" max="1556" width="2.6640625" style="80" customWidth="1"/>
    <col min="1557" max="1792" width="11.5" style="80"/>
    <col min="1793" max="1793" width="7.33203125" style="80" customWidth="1"/>
    <col min="1794" max="1795" width="11.5" style="80"/>
    <col min="1796" max="1800" width="10.83203125" style="80" customWidth="1"/>
    <col min="1801" max="1801" width="13.1640625" style="80" customWidth="1"/>
    <col min="1802" max="1802" width="11.5" style="80"/>
    <col min="1803" max="1803" width="10.33203125" style="80" customWidth="1"/>
    <col min="1804" max="1804" width="11.5" style="80"/>
    <col min="1805" max="1805" width="9.6640625" style="80" customWidth="1"/>
    <col min="1806" max="1806" width="11.5" style="80"/>
    <col min="1807" max="1807" width="9.83203125" style="80" customWidth="1"/>
    <col min="1808" max="1808" width="16.5" style="80" customWidth="1"/>
    <col min="1809" max="1809" width="17" style="80" customWidth="1"/>
    <col min="1810" max="1810" width="6.6640625" style="80" customWidth="1"/>
    <col min="1811" max="1811" width="11.5" style="80"/>
    <col min="1812" max="1812" width="2.6640625" style="80" customWidth="1"/>
    <col min="1813" max="2048" width="11.5" style="80"/>
    <col min="2049" max="2049" width="7.33203125" style="80" customWidth="1"/>
    <col min="2050" max="2051" width="11.5" style="80"/>
    <col min="2052" max="2056" width="10.83203125" style="80" customWidth="1"/>
    <col min="2057" max="2057" width="13.1640625" style="80" customWidth="1"/>
    <col min="2058" max="2058" width="11.5" style="80"/>
    <col min="2059" max="2059" width="10.33203125" style="80" customWidth="1"/>
    <col min="2060" max="2060" width="11.5" style="80"/>
    <col min="2061" max="2061" width="9.6640625" style="80" customWidth="1"/>
    <col min="2062" max="2062" width="11.5" style="80"/>
    <col min="2063" max="2063" width="9.83203125" style="80" customWidth="1"/>
    <col min="2064" max="2064" width="16.5" style="80" customWidth="1"/>
    <col min="2065" max="2065" width="17" style="80" customWidth="1"/>
    <col min="2066" max="2066" width="6.6640625" style="80" customWidth="1"/>
    <col min="2067" max="2067" width="11.5" style="80"/>
    <col min="2068" max="2068" width="2.6640625" style="80" customWidth="1"/>
    <col min="2069" max="2304" width="11.5" style="80"/>
    <col min="2305" max="2305" width="7.33203125" style="80" customWidth="1"/>
    <col min="2306" max="2307" width="11.5" style="80"/>
    <col min="2308" max="2312" width="10.83203125" style="80" customWidth="1"/>
    <col min="2313" max="2313" width="13.1640625" style="80" customWidth="1"/>
    <col min="2314" max="2314" width="11.5" style="80"/>
    <col min="2315" max="2315" width="10.33203125" style="80" customWidth="1"/>
    <col min="2316" max="2316" width="11.5" style="80"/>
    <col min="2317" max="2317" width="9.6640625" style="80" customWidth="1"/>
    <col min="2318" max="2318" width="11.5" style="80"/>
    <col min="2319" max="2319" width="9.83203125" style="80" customWidth="1"/>
    <col min="2320" max="2320" width="16.5" style="80" customWidth="1"/>
    <col min="2321" max="2321" width="17" style="80" customWidth="1"/>
    <col min="2322" max="2322" width="6.6640625" style="80" customWidth="1"/>
    <col min="2323" max="2323" width="11.5" style="80"/>
    <col min="2324" max="2324" width="2.6640625" style="80" customWidth="1"/>
    <col min="2325" max="2560" width="11.5" style="80"/>
    <col min="2561" max="2561" width="7.33203125" style="80" customWidth="1"/>
    <col min="2562" max="2563" width="11.5" style="80"/>
    <col min="2564" max="2568" width="10.83203125" style="80" customWidth="1"/>
    <col min="2569" max="2569" width="13.1640625" style="80" customWidth="1"/>
    <col min="2570" max="2570" width="11.5" style="80"/>
    <col min="2571" max="2571" width="10.33203125" style="80" customWidth="1"/>
    <col min="2572" max="2572" width="11.5" style="80"/>
    <col min="2573" max="2573" width="9.6640625" style="80" customWidth="1"/>
    <col min="2574" max="2574" width="11.5" style="80"/>
    <col min="2575" max="2575" width="9.83203125" style="80" customWidth="1"/>
    <col min="2576" max="2576" width="16.5" style="80" customWidth="1"/>
    <col min="2577" max="2577" width="17" style="80" customWidth="1"/>
    <col min="2578" max="2578" width="6.6640625" style="80" customWidth="1"/>
    <col min="2579" max="2579" width="11.5" style="80"/>
    <col min="2580" max="2580" width="2.6640625" style="80" customWidth="1"/>
    <col min="2581" max="2816" width="11.5" style="80"/>
    <col min="2817" max="2817" width="7.33203125" style="80" customWidth="1"/>
    <col min="2818" max="2819" width="11.5" style="80"/>
    <col min="2820" max="2824" width="10.83203125" style="80" customWidth="1"/>
    <col min="2825" max="2825" width="13.1640625" style="80" customWidth="1"/>
    <col min="2826" max="2826" width="11.5" style="80"/>
    <col min="2827" max="2827" width="10.33203125" style="80" customWidth="1"/>
    <col min="2828" max="2828" width="11.5" style="80"/>
    <col min="2829" max="2829" width="9.6640625" style="80" customWidth="1"/>
    <col min="2830" max="2830" width="11.5" style="80"/>
    <col min="2831" max="2831" width="9.83203125" style="80" customWidth="1"/>
    <col min="2832" max="2832" width="16.5" style="80" customWidth="1"/>
    <col min="2833" max="2833" width="17" style="80" customWidth="1"/>
    <col min="2834" max="2834" width="6.6640625" style="80" customWidth="1"/>
    <col min="2835" max="2835" width="11.5" style="80"/>
    <col min="2836" max="2836" width="2.6640625" style="80" customWidth="1"/>
    <col min="2837" max="3072" width="11.5" style="80"/>
    <col min="3073" max="3073" width="7.33203125" style="80" customWidth="1"/>
    <col min="3074" max="3075" width="11.5" style="80"/>
    <col min="3076" max="3080" width="10.83203125" style="80" customWidth="1"/>
    <col min="3081" max="3081" width="13.1640625" style="80" customWidth="1"/>
    <col min="3082" max="3082" width="11.5" style="80"/>
    <col min="3083" max="3083" width="10.33203125" style="80" customWidth="1"/>
    <col min="3084" max="3084" width="11.5" style="80"/>
    <col min="3085" max="3085" width="9.6640625" style="80" customWidth="1"/>
    <col min="3086" max="3086" width="11.5" style="80"/>
    <col min="3087" max="3087" width="9.83203125" style="80" customWidth="1"/>
    <col min="3088" max="3088" width="16.5" style="80" customWidth="1"/>
    <col min="3089" max="3089" width="17" style="80" customWidth="1"/>
    <col min="3090" max="3090" width="6.6640625" style="80" customWidth="1"/>
    <col min="3091" max="3091" width="11.5" style="80"/>
    <col min="3092" max="3092" width="2.6640625" style="80" customWidth="1"/>
    <col min="3093" max="3328" width="11.5" style="80"/>
    <col min="3329" max="3329" width="7.33203125" style="80" customWidth="1"/>
    <col min="3330" max="3331" width="11.5" style="80"/>
    <col min="3332" max="3336" width="10.83203125" style="80" customWidth="1"/>
    <col min="3337" max="3337" width="13.1640625" style="80" customWidth="1"/>
    <col min="3338" max="3338" width="11.5" style="80"/>
    <col min="3339" max="3339" width="10.33203125" style="80" customWidth="1"/>
    <col min="3340" max="3340" width="11.5" style="80"/>
    <col min="3341" max="3341" width="9.6640625" style="80" customWidth="1"/>
    <col min="3342" max="3342" width="11.5" style="80"/>
    <col min="3343" max="3343" width="9.83203125" style="80" customWidth="1"/>
    <col min="3344" max="3344" width="16.5" style="80" customWidth="1"/>
    <col min="3345" max="3345" width="17" style="80" customWidth="1"/>
    <col min="3346" max="3346" width="6.6640625" style="80" customWidth="1"/>
    <col min="3347" max="3347" width="11.5" style="80"/>
    <col min="3348" max="3348" width="2.6640625" style="80" customWidth="1"/>
    <col min="3349" max="3584" width="11.5" style="80"/>
    <col min="3585" max="3585" width="7.33203125" style="80" customWidth="1"/>
    <col min="3586" max="3587" width="11.5" style="80"/>
    <col min="3588" max="3592" width="10.83203125" style="80" customWidth="1"/>
    <col min="3593" max="3593" width="13.1640625" style="80" customWidth="1"/>
    <col min="3594" max="3594" width="11.5" style="80"/>
    <col min="3595" max="3595" width="10.33203125" style="80" customWidth="1"/>
    <col min="3596" max="3596" width="11.5" style="80"/>
    <col min="3597" max="3597" width="9.6640625" style="80" customWidth="1"/>
    <col min="3598" max="3598" width="11.5" style="80"/>
    <col min="3599" max="3599" width="9.83203125" style="80" customWidth="1"/>
    <col min="3600" max="3600" width="16.5" style="80" customWidth="1"/>
    <col min="3601" max="3601" width="17" style="80" customWidth="1"/>
    <col min="3602" max="3602" width="6.6640625" style="80" customWidth="1"/>
    <col min="3603" max="3603" width="11.5" style="80"/>
    <col min="3604" max="3604" width="2.6640625" style="80" customWidth="1"/>
    <col min="3605" max="3840" width="11.5" style="80"/>
    <col min="3841" max="3841" width="7.33203125" style="80" customWidth="1"/>
    <col min="3842" max="3843" width="11.5" style="80"/>
    <col min="3844" max="3848" width="10.83203125" style="80" customWidth="1"/>
    <col min="3849" max="3849" width="13.1640625" style="80" customWidth="1"/>
    <col min="3850" max="3850" width="11.5" style="80"/>
    <col min="3851" max="3851" width="10.33203125" style="80" customWidth="1"/>
    <col min="3852" max="3852" width="11.5" style="80"/>
    <col min="3853" max="3853" width="9.6640625" style="80" customWidth="1"/>
    <col min="3854" max="3854" width="11.5" style="80"/>
    <col min="3855" max="3855" width="9.83203125" style="80" customWidth="1"/>
    <col min="3856" max="3856" width="16.5" style="80" customWidth="1"/>
    <col min="3857" max="3857" width="17" style="80" customWidth="1"/>
    <col min="3858" max="3858" width="6.6640625" style="80" customWidth="1"/>
    <col min="3859" max="3859" width="11.5" style="80"/>
    <col min="3860" max="3860" width="2.6640625" style="80" customWidth="1"/>
    <col min="3861" max="4096" width="11.5" style="80"/>
    <col min="4097" max="4097" width="7.33203125" style="80" customWidth="1"/>
    <col min="4098" max="4099" width="11.5" style="80"/>
    <col min="4100" max="4104" width="10.83203125" style="80" customWidth="1"/>
    <col min="4105" max="4105" width="13.1640625" style="80" customWidth="1"/>
    <col min="4106" max="4106" width="11.5" style="80"/>
    <col min="4107" max="4107" width="10.33203125" style="80" customWidth="1"/>
    <col min="4108" max="4108" width="11.5" style="80"/>
    <col min="4109" max="4109" width="9.6640625" style="80" customWidth="1"/>
    <col min="4110" max="4110" width="11.5" style="80"/>
    <col min="4111" max="4111" width="9.83203125" style="80" customWidth="1"/>
    <col min="4112" max="4112" width="16.5" style="80" customWidth="1"/>
    <col min="4113" max="4113" width="17" style="80" customWidth="1"/>
    <col min="4114" max="4114" width="6.6640625" style="80" customWidth="1"/>
    <col min="4115" max="4115" width="11.5" style="80"/>
    <col min="4116" max="4116" width="2.6640625" style="80" customWidth="1"/>
    <col min="4117" max="4352" width="11.5" style="80"/>
    <col min="4353" max="4353" width="7.33203125" style="80" customWidth="1"/>
    <col min="4354" max="4355" width="11.5" style="80"/>
    <col min="4356" max="4360" width="10.83203125" style="80" customWidth="1"/>
    <col min="4361" max="4361" width="13.1640625" style="80" customWidth="1"/>
    <col min="4362" max="4362" width="11.5" style="80"/>
    <col min="4363" max="4363" width="10.33203125" style="80" customWidth="1"/>
    <col min="4364" max="4364" width="11.5" style="80"/>
    <col min="4365" max="4365" width="9.6640625" style="80" customWidth="1"/>
    <col min="4366" max="4366" width="11.5" style="80"/>
    <col min="4367" max="4367" width="9.83203125" style="80" customWidth="1"/>
    <col min="4368" max="4368" width="16.5" style="80" customWidth="1"/>
    <col min="4369" max="4369" width="17" style="80" customWidth="1"/>
    <col min="4370" max="4370" width="6.6640625" style="80" customWidth="1"/>
    <col min="4371" max="4371" width="11.5" style="80"/>
    <col min="4372" max="4372" width="2.6640625" style="80" customWidth="1"/>
    <col min="4373" max="4608" width="11.5" style="80"/>
    <col min="4609" max="4609" width="7.33203125" style="80" customWidth="1"/>
    <col min="4610" max="4611" width="11.5" style="80"/>
    <col min="4612" max="4616" width="10.83203125" style="80" customWidth="1"/>
    <col min="4617" max="4617" width="13.1640625" style="80" customWidth="1"/>
    <col min="4618" max="4618" width="11.5" style="80"/>
    <col min="4619" max="4619" width="10.33203125" style="80" customWidth="1"/>
    <col min="4620" max="4620" width="11.5" style="80"/>
    <col min="4621" max="4621" width="9.6640625" style="80" customWidth="1"/>
    <col min="4622" max="4622" width="11.5" style="80"/>
    <col min="4623" max="4623" width="9.83203125" style="80" customWidth="1"/>
    <col min="4624" max="4624" width="16.5" style="80" customWidth="1"/>
    <col min="4625" max="4625" width="17" style="80" customWidth="1"/>
    <col min="4626" max="4626" width="6.6640625" style="80" customWidth="1"/>
    <col min="4627" max="4627" width="11.5" style="80"/>
    <col min="4628" max="4628" width="2.6640625" style="80" customWidth="1"/>
    <col min="4629" max="4864" width="11.5" style="80"/>
    <col min="4865" max="4865" width="7.33203125" style="80" customWidth="1"/>
    <col min="4866" max="4867" width="11.5" style="80"/>
    <col min="4868" max="4872" width="10.83203125" style="80" customWidth="1"/>
    <col min="4873" max="4873" width="13.1640625" style="80" customWidth="1"/>
    <col min="4874" max="4874" width="11.5" style="80"/>
    <col min="4875" max="4875" width="10.33203125" style="80" customWidth="1"/>
    <col min="4876" max="4876" width="11.5" style="80"/>
    <col min="4877" max="4877" width="9.6640625" style="80" customWidth="1"/>
    <col min="4878" max="4878" width="11.5" style="80"/>
    <col min="4879" max="4879" width="9.83203125" style="80" customWidth="1"/>
    <col min="4880" max="4880" width="16.5" style="80" customWidth="1"/>
    <col min="4881" max="4881" width="17" style="80" customWidth="1"/>
    <col min="4882" max="4882" width="6.6640625" style="80" customWidth="1"/>
    <col min="4883" max="4883" width="11.5" style="80"/>
    <col min="4884" max="4884" width="2.6640625" style="80" customWidth="1"/>
    <col min="4885" max="5120" width="11.5" style="80"/>
    <col min="5121" max="5121" width="7.33203125" style="80" customWidth="1"/>
    <col min="5122" max="5123" width="11.5" style="80"/>
    <col min="5124" max="5128" width="10.83203125" style="80" customWidth="1"/>
    <col min="5129" max="5129" width="13.1640625" style="80" customWidth="1"/>
    <col min="5130" max="5130" width="11.5" style="80"/>
    <col min="5131" max="5131" width="10.33203125" style="80" customWidth="1"/>
    <col min="5132" max="5132" width="11.5" style="80"/>
    <col min="5133" max="5133" width="9.6640625" style="80" customWidth="1"/>
    <col min="5134" max="5134" width="11.5" style="80"/>
    <col min="5135" max="5135" width="9.83203125" style="80" customWidth="1"/>
    <col min="5136" max="5136" width="16.5" style="80" customWidth="1"/>
    <col min="5137" max="5137" width="17" style="80" customWidth="1"/>
    <col min="5138" max="5138" width="6.6640625" style="80" customWidth="1"/>
    <col min="5139" max="5139" width="11.5" style="80"/>
    <col min="5140" max="5140" width="2.6640625" style="80" customWidth="1"/>
    <col min="5141" max="5376" width="11.5" style="80"/>
    <col min="5377" max="5377" width="7.33203125" style="80" customWidth="1"/>
    <col min="5378" max="5379" width="11.5" style="80"/>
    <col min="5380" max="5384" width="10.83203125" style="80" customWidth="1"/>
    <col min="5385" max="5385" width="13.1640625" style="80" customWidth="1"/>
    <col min="5386" max="5386" width="11.5" style="80"/>
    <col min="5387" max="5387" width="10.33203125" style="80" customWidth="1"/>
    <col min="5388" max="5388" width="11.5" style="80"/>
    <col min="5389" max="5389" width="9.6640625" style="80" customWidth="1"/>
    <col min="5390" max="5390" width="11.5" style="80"/>
    <col min="5391" max="5391" width="9.83203125" style="80" customWidth="1"/>
    <col min="5392" max="5392" width="16.5" style="80" customWidth="1"/>
    <col min="5393" max="5393" width="17" style="80" customWidth="1"/>
    <col min="5394" max="5394" width="6.6640625" style="80" customWidth="1"/>
    <col min="5395" max="5395" width="11.5" style="80"/>
    <col min="5396" max="5396" width="2.6640625" style="80" customWidth="1"/>
    <col min="5397" max="5632" width="11.5" style="80"/>
    <col min="5633" max="5633" width="7.33203125" style="80" customWidth="1"/>
    <col min="5634" max="5635" width="11.5" style="80"/>
    <col min="5636" max="5640" width="10.83203125" style="80" customWidth="1"/>
    <col min="5641" max="5641" width="13.1640625" style="80" customWidth="1"/>
    <col min="5642" max="5642" width="11.5" style="80"/>
    <col min="5643" max="5643" width="10.33203125" style="80" customWidth="1"/>
    <col min="5644" max="5644" width="11.5" style="80"/>
    <col min="5645" max="5645" width="9.6640625" style="80" customWidth="1"/>
    <col min="5646" max="5646" width="11.5" style="80"/>
    <col min="5647" max="5647" width="9.83203125" style="80" customWidth="1"/>
    <col min="5648" max="5648" width="16.5" style="80" customWidth="1"/>
    <col min="5649" max="5649" width="17" style="80" customWidth="1"/>
    <col min="5650" max="5650" width="6.6640625" style="80" customWidth="1"/>
    <col min="5651" max="5651" width="11.5" style="80"/>
    <col min="5652" max="5652" width="2.6640625" style="80" customWidth="1"/>
    <col min="5653" max="5888" width="11.5" style="80"/>
    <col min="5889" max="5889" width="7.33203125" style="80" customWidth="1"/>
    <col min="5890" max="5891" width="11.5" style="80"/>
    <col min="5892" max="5896" width="10.83203125" style="80" customWidth="1"/>
    <col min="5897" max="5897" width="13.1640625" style="80" customWidth="1"/>
    <col min="5898" max="5898" width="11.5" style="80"/>
    <col min="5899" max="5899" width="10.33203125" style="80" customWidth="1"/>
    <col min="5900" max="5900" width="11.5" style="80"/>
    <col min="5901" max="5901" width="9.6640625" style="80" customWidth="1"/>
    <col min="5902" max="5902" width="11.5" style="80"/>
    <col min="5903" max="5903" width="9.83203125" style="80" customWidth="1"/>
    <col min="5904" max="5904" width="16.5" style="80" customWidth="1"/>
    <col min="5905" max="5905" width="17" style="80" customWidth="1"/>
    <col min="5906" max="5906" width="6.6640625" style="80" customWidth="1"/>
    <col min="5907" max="5907" width="11.5" style="80"/>
    <col min="5908" max="5908" width="2.6640625" style="80" customWidth="1"/>
    <col min="5909" max="6144" width="11.5" style="80"/>
    <col min="6145" max="6145" width="7.33203125" style="80" customWidth="1"/>
    <col min="6146" max="6147" width="11.5" style="80"/>
    <col min="6148" max="6152" width="10.83203125" style="80" customWidth="1"/>
    <col min="6153" max="6153" width="13.1640625" style="80" customWidth="1"/>
    <col min="6154" max="6154" width="11.5" style="80"/>
    <col min="6155" max="6155" width="10.33203125" style="80" customWidth="1"/>
    <col min="6156" max="6156" width="11.5" style="80"/>
    <col min="6157" max="6157" width="9.6640625" style="80" customWidth="1"/>
    <col min="6158" max="6158" width="11.5" style="80"/>
    <col min="6159" max="6159" width="9.83203125" style="80" customWidth="1"/>
    <col min="6160" max="6160" width="16.5" style="80" customWidth="1"/>
    <col min="6161" max="6161" width="17" style="80" customWidth="1"/>
    <col min="6162" max="6162" width="6.6640625" style="80" customWidth="1"/>
    <col min="6163" max="6163" width="11.5" style="80"/>
    <col min="6164" max="6164" width="2.6640625" style="80" customWidth="1"/>
    <col min="6165" max="6400" width="11.5" style="80"/>
    <col min="6401" max="6401" width="7.33203125" style="80" customWidth="1"/>
    <col min="6402" max="6403" width="11.5" style="80"/>
    <col min="6404" max="6408" width="10.83203125" style="80" customWidth="1"/>
    <col min="6409" max="6409" width="13.1640625" style="80" customWidth="1"/>
    <col min="6410" max="6410" width="11.5" style="80"/>
    <col min="6411" max="6411" width="10.33203125" style="80" customWidth="1"/>
    <col min="6412" max="6412" width="11.5" style="80"/>
    <col min="6413" max="6413" width="9.6640625" style="80" customWidth="1"/>
    <col min="6414" max="6414" width="11.5" style="80"/>
    <col min="6415" max="6415" width="9.83203125" style="80" customWidth="1"/>
    <col min="6416" max="6416" width="16.5" style="80" customWidth="1"/>
    <col min="6417" max="6417" width="17" style="80" customWidth="1"/>
    <col min="6418" max="6418" width="6.6640625" style="80" customWidth="1"/>
    <col min="6419" max="6419" width="11.5" style="80"/>
    <col min="6420" max="6420" width="2.6640625" style="80" customWidth="1"/>
    <col min="6421" max="6656" width="11.5" style="80"/>
    <col min="6657" max="6657" width="7.33203125" style="80" customWidth="1"/>
    <col min="6658" max="6659" width="11.5" style="80"/>
    <col min="6660" max="6664" width="10.83203125" style="80" customWidth="1"/>
    <col min="6665" max="6665" width="13.1640625" style="80" customWidth="1"/>
    <col min="6666" max="6666" width="11.5" style="80"/>
    <col min="6667" max="6667" width="10.33203125" style="80" customWidth="1"/>
    <col min="6668" max="6668" width="11.5" style="80"/>
    <col min="6669" max="6669" width="9.6640625" style="80" customWidth="1"/>
    <col min="6670" max="6670" width="11.5" style="80"/>
    <col min="6671" max="6671" width="9.83203125" style="80" customWidth="1"/>
    <col min="6672" max="6672" width="16.5" style="80" customWidth="1"/>
    <col min="6673" max="6673" width="17" style="80" customWidth="1"/>
    <col min="6674" max="6674" width="6.6640625" style="80" customWidth="1"/>
    <col min="6675" max="6675" width="11.5" style="80"/>
    <col min="6676" max="6676" width="2.6640625" style="80" customWidth="1"/>
    <col min="6677" max="6912" width="11.5" style="80"/>
    <col min="6913" max="6913" width="7.33203125" style="80" customWidth="1"/>
    <col min="6914" max="6915" width="11.5" style="80"/>
    <col min="6916" max="6920" width="10.83203125" style="80" customWidth="1"/>
    <col min="6921" max="6921" width="13.1640625" style="80" customWidth="1"/>
    <col min="6922" max="6922" width="11.5" style="80"/>
    <col min="6923" max="6923" width="10.33203125" style="80" customWidth="1"/>
    <col min="6924" max="6924" width="11.5" style="80"/>
    <col min="6925" max="6925" width="9.6640625" style="80" customWidth="1"/>
    <col min="6926" max="6926" width="11.5" style="80"/>
    <col min="6927" max="6927" width="9.83203125" style="80" customWidth="1"/>
    <col min="6928" max="6928" width="16.5" style="80" customWidth="1"/>
    <col min="6929" max="6929" width="17" style="80" customWidth="1"/>
    <col min="6930" max="6930" width="6.6640625" style="80" customWidth="1"/>
    <col min="6931" max="6931" width="11.5" style="80"/>
    <col min="6932" max="6932" width="2.6640625" style="80" customWidth="1"/>
    <col min="6933" max="7168" width="11.5" style="80"/>
    <col min="7169" max="7169" width="7.33203125" style="80" customWidth="1"/>
    <col min="7170" max="7171" width="11.5" style="80"/>
    <col min="7172" max="7176" width="10.83203125" style="80" customWidth="1"/>
    <col min="7177" max="7177" width="13.1640625" style="80" customWidth="1"/>
    <col min="7178" max="7178" width="11.5" style="80"/>
    <col min="7179" max="7179" width="10.33203125" style="80" customWidth="1"/>
    <col min="7180" max="7180" width="11.5" style="80"/>
    <col min="7181" max="7181" width="9.6640625" style="80" customWidth="1"/>
    <col min="7182" max="7182" width="11.5" style="80"/>
    <col min="7183" max="7183" width="9.83203125" style="80" customWidth="1"/>
    <col min="7184" max="7184" width="16.5" style="80" customWidth="1"/>
    <col min="7185" max="7185" width="17" style="80" customWidth="1"/>
    <col min="7186" max="7186" width="6.6640625" style="80" customWidth="1"/>
    <col min="7187" max="7187" width="11.5" style="80"/>
    <col min="7188" max="7188" width="2.6640625" style="80" customWidth="1"/>
    <col min="7189" max="7424" width="11.5" style="80"/>
    <col min="7425" max="7425" width="7.33203125" style="80" customWidth="1"/>
    <col min="7426" max="7427" width="11.5" style="80"/>
    <col min="7428" max="7432" width="10.83203125" style="80" customWidth="1"/>
    <col min="7433" max="7433" width="13.1640625" style="80" customWidth="1"/>
    <col min="7434" max="7434" width="11.5" style="80"/>
    <col min="7435" max="7435" width="10.33203125" style="80" customWidth="1"/>
    <col min="7436" max="7436" width="11.5" style="80"/>
    <col min="7437" max="7437" width="9.6640625" style="80" customWidth="1"/>
    <col min="7438" max="7438" width="11.5" style="80"/>
    <col min="7439" max="7439" width="9.83203125" style="80" customWidth="1"/>
    <col min="7440" max="7440" width="16.5" style="80" customWidth="1"/>
    <col min="7441" max="7441" width="17" style="80" customWidth="1"/>
    <col min="7442" max="7442" width="6.6640625" style="80" customWidth="1"/>
    <col min="7443" max="7443" width="11.5" style="80"/>
    <col min="7444" max="7444" width="2.6640625" style="80" customWidth="1"/>
    <col min="7445" max="7680" width="11.5" style="80"/>
    <col min="7681" max="7681" width="7.33203125" style="80" customWidth="1"/>
    <col min="7682" max="7683" width="11.5" style="80"/>
    <col min="7684" max="7688" width="10.83203125" style="80" customWidth="1"/>
    <col min="7689" max="7689" width="13.1640625" style="80" customWidth="1"/>
    <col min="7690" max="7690" width="11.5" style="80"/>
    <col min="7691" max="7691" width="10.33203125" style="80" customWidth="1"/>
    <col min="7692" max="7692" width="11.5" style="80"/>
    <col min="7693" max="7693" width="9.6640625" style="80" customWidth="1"/>
    <col min="7694" max="7694" width="11.5" style="80"/>
    <col min="7695" max="7695" width="9.83203125" style="80" customWidth="1"/>
    <col min="7696" max="7696" width="16.5" style="80" customWidth="1"/>
    <col min="7697" max="7697" width="17" style="80" customWidth="1"/>
    <col min="7698" max="7698" width="6.6640625" style="80" customWidth="1"/>
    <col min="7699" max="7699" width="11.5" style="80"/>
    <col min="7700" max="7700" width="2.6640625" style="80" customWidth="1"/>
    <col min="7701" max="7936" width="11.5" style="80"/>
    <col min="7937" max="7937" width="7.33203125" style="80" customWidth="1"/>
    <col min="7938" max="7939" width="11.5" style="80"/>
    <col min="7940" max="7944" width="10.83203125" style="80" customWidth="1"/>
    <col min="7945" max="7945" width="13.1640625" style="80" customWidth="1"/>
    <col min="7946" max="7946" width="11.5" style="80"/>
    <col min="7947" max="7947" width="10.33203125" style="80" customWidth="1"/>
    <col min="7948" max="7948" width="11.5" style="80"/>
    <col min="7949" max="7949" width="9.6640625" style="80" customWidth="1"/>
    <col min="7950" max="7950" width="11.5" style="80"/>
    <col min="7951" max="7951" width="9.83203125" style="80" customWidth="1"/>
    <col min="7952" max="7952" width="16.5" style="80" customWidth="1"/>
    <col min="7953" max="7953" width="17" style="80" customWidth="1"/>
    <col min="7954" max="7954" width="6.6640625" style="80" customWidth="1"/>
    <col min="7955" max="7955" width="11.5" style="80"/>
    <col min="7956" max="7956" width="2.6640625" style="80" customWidth="1"/>
    <col min="7957" max="8192" width="11.5" style="80"/>
    <col min="8193" max="8193" width="7.33203125" style="80" customWidth="1"/>
    <col min="8194" max="8195" width="11.5" style="80"/>
    <col min="8196" max="8200" width="10.83203125" style="80" customWidth="1"/>
    <col min="8201" max="8201" width="13.1640625" style="80" customWidth="1"/>
    <col min="8202" max="8202" width="11.5" style="80"/>
    <col min="8203" max="8203" width="10.33203125" style="80" customWidth="1"/>
    <col min="8204" max="8204" width="11.5" style="80"/>
    <col min="8205" max="8205" width="9.6640625" style="80" customWidth="1"/>
    <col min="8206" max="8206" width="11.5" style="80"/>
    <col min="8207" max="8207" width="9.83203125" style="80" customWidth="1"/>
    <col min="8208" max="8208" width="16.5" style="80" customWidth="1"/>
    <col min="8209" max="8209" width="17" style="80" customWidth="1"/>
    <col min="8210" max="8210" width="6.6640625" style="80" customWidth="1"/>
    <col min="8211" max="8211" width="11.5" style="80"/>
    <col min="8212" max="8212" width="2.6640625" style="80" customWidth="1"/>
    <col min="8213" max="8448" width="11.5" style="80"/>
    <col min="8449" max="8449" width="7.33203125" style="80" customWidth="1"/>
    <col min="8450" max="8451" width="11.5" style="80"/>
    <col min="8452" max="8456" width="10.83203125" style="80" customWidth="1"/>
    <col min="8457" max="8457" width="13.1640625" style="80" customWidth="1"/>
    <col min="8458" max="8458" width="11.5" style="80"/>
    <col min="8459" max="8459" width="10.33203125" style="80" customWidth="1"/>
    <col min="8460" max="8460" width="11.5" style="80"/>
    <col min="8461" max="8461" width="9.6640625" style="80" customWidth="1"/>
    <col min="8462" max="8462" width="11.5" style="80"/>
    <col min="8463" max="8463" width="9.83203125" style="80" customWidth="1"/>
    <col min="8464" max="8464" width="16.5" style="80" customWidth="1"/>
    <col min="8465" max="8465" width="17" style="80" customWidth="1"/>
    <col min="8466" max="8466" width="6.6640625" style="80" customWidth="1"/>
    <col min="8467" max="8467" width="11.5" style="80"/>
    <col min="8468" max="8468" width="2.6640625" style="80" customWidth="1"/>
    <col min="8469" max="8704" width="11.5" style="80"/>
    <col min="8705" max="8705" width="7.33203125" style="80" customWidth="1"/>
    <col min="8706" max="8707" width="11.5" style="80"/>
    <col min="8708" max="8712" width="10.83203125" style="80" customWidth="1"/>
    <col min="8713" max="8713" width="13.1640625" style="80" customWidth="1"/>
    <col min="8714" max="8714" width="11.5" style="80"/>
    <col min="8715" max="8715" width="10.33203125" style="80" customWidth="1"/>
    <col min="8716" max="8716" width="11.5" style="80"/>
    <col min="8717" max="8717" width="9.6640625" style="80" customWidth="1"/>
    <col min="8718" max="8718" width="11.5" style="80"/>
    <col min="8719" max="8719" width="9.83203125" style="80" customWidth="1"/>
    <col min="8720" max="8720" width="16.5" style="80" customWidth="1"/>
    <col min="8721" max="8721" width="17" style="80" customWidth="1"/>
    <col min="8722" max="8722" width="6.6640625" style="80" customWidth="1"/>
    <col min="8723" max="8723" width="11.5" style="80"/>
    <col min="8724" max="8724" width="2.6640625" style="80" customWidth="1"/>
    <col min="8725" max="8960" width="11.5" style="80"/>
    <col min="8961" max="8961" width="7.33203125" style="80" customWidth="1"/>
    <col min="8962" max="8963" width="11.5" style="80"/>
    <col min="8964" max="8968" width="10.83203125" style="80" customWidth="1"/>
    <col min="8969" max="8969" width="13.1640625" style="80" customWidth="1"/>
    <col min="8970" max="8970" width="11.5" style="80"/>
    <col min="8971" max="8971" width="10.33203125" style="80" customWidth="1"/>
    <col min="8972" max="8972" width="11.5" style="80"/>
    <col min="8973" max="8973" width="9.6640625" style="80" customWidth="1"/>
    <col min="8974" max="8974" width="11.5" style="80"/>
    <col min="8975" max="8975" width="9.83203125" style="80" customWidth="1"/>
    <col min="8976" max="8976" width="16.5" style="80" customWidth="1"/>
    <col min="8977" max="8977" width="17" style="80" customWidth="1"/>
    <col min="8978" max="8978" width="6.6640625" style="80" customWidth="1"/>
    <col min="8979" max="8979" width="11.5" style="80"/>
    <col min="8980" max="8980" width="2.6640625" style="80" customWidth="1"/>
    <col min="8981" max="9216" width="11.5" style="80"/>
    <col min="9217" max="9217" width="7.33203125" style="80" customWidth="1"/>
    <col min="9218" max="9219" width="11.5" style="80"/>
    <col min="9220" max="9224" width="10.83203125" style="80" customWidth="1"/>
    <col min="9225" max="9225" width="13.1640625" style="80" customWidth="1"/>
    <col min="9226" max="9226" width="11.5" style="80"/>
    <col min="9227" max="9227" width="10.33203125" style="80" customWidth="1"/>
    <col min="9228" max="9228" width="11.5" style="80"/>
    <col min="9229" max="9229" width="9.6640625" style="80" customWidth="1"/>
    <col min="9230" max="9230" width="11.5" style="80"/>
    <col min="9231" max="9231" width="9.83203125" style="80" customWidth="1"/>
    <col min="9232" max="9232" width="16.5" style="80" customWidth="1"/>
    <col min="9233" max="9233" width="17" style="80" customWidth="1"/>
    <col min="9234" max="9234" width="6.6640625" style="80" customWidth="1"/>
    <col min="9235" max="9235" width="11.5" style="80"/>
    <col min="9236" max="9236" width="2.6640625" style="80" customWidth="1"/>
    <col min="9237" max="9472" width="11.5" style="80"/>
    <col min="9473" max="9473" width="7.33203125" style="80" customWidth="1"/>
    <col min="9474" max="9475" width="11.5" style="80"/>
    <col min="9476" max="9480" width="10.83203125" style="80" customWidth="1"/>
    <col min="9481" max="9481" width="13.1640625" style="80" customWidth="1"/>
    <col min="9482" max="9482" width="11.5" style="80"/>
    <col min="9483" max="9483" width="10.33203125" style="80" customWidth="1"/>
    <col min="9484" max="9484" width="11.5" style="80"/>
    <col min="9485" max="9485" width="9.6640625" style="80" customWidth="1"/>
    <col min="9486" max="9486" width="11.5" style="80"/>
    <col min="9487" max="9487" width="9.83203125" style="80" customWidth="1"/>
    <col min="9488" max="9488" width="16.5" style="80" customWidth="1"/>
    <col min="9489" max="9489" width="17" style="80" customWidth="1"/>
    <col min="9490" max="9490" width="6.6640625" style="80" customWidth="1"/>
    <col min="9491" max="9491" width="11.5" style="80"/>
    <col min="9492" max="9492" width="2.6640625" style="80" customWidth="1"/>
    <col min="9493" max="9728" width="11.5" style="80"/>
    <col min="9729" max="9729" width="7.33203125" style="80" customWidth="1"/>
    <col min="9730" max="9731" width="11.5" style="80"/>
    <col min="9732" max="9736" width="10.83203125" style="80" customWidth="1"/>
    <col min="9737" max="9737" width="13.1640625" style="80" customWidth="1"/>
    <col min="9738" max="9738" width="11.5" style="80"/>
    <col min="9739" max="9739" width="10.33203125" style="80" customWidth="1"/>
    <col min="9740" max="9740" width="11.5" style="80"/>
    <col min="9741" max="9741" width="9.6640625" style="80" customWidth="1"/>
    <col min="9742" max="9742" width="11.5" style="80"/>
    <col min="9743" max="9743" width="9.83203125" style="80" customWidth="1"/>
    <col min="9744" max="9744" width="16.5" style="80" customWidth="1"/>
    <col min="9745" max="9745" width="17" style="80" customWidth="1"/>
    <col min="9746" max="9746" width="6.6640625" style="80" customWidth="1"/>
    <col min="9747" max="9747" width="11.5" style="80"/>
    <col min="9748" max="9748" width="2.6640625" style="80" customWidth="1"/>
    <col min="9749" max="9984" width="11.5" style="80"/>
    <col min="9985" max="9985" width="7.33203125" style="80" customWidth="1"/>
    <col min="9986" max="9987" width="11.5" style="80"/>
    <col min="9988" max="9992" width="10.83203125" style="80" customWidth="1"/>
    <col min="9993" max="9993" width="13.1640625" style="80" customWidth="1"/>
    <col min="9994" max="9994" width="11.5" style="80"/>
    <col min="9995" max="9995" width="10.33203125" style="80" customWidth="1"/>
    <col min="9996" max="9996" width="11.5" style="80"/>
    <col min="9997" max="9997" width="9.6640625" style="80" customWidth="1"/>
    <col min="9998" max="9998" width="11.5" style="80"/>
    <col min="9999" max="9999" width="9.83203125" style="80" customWidth="1"/>
    <col min="10000" max="10000" width="16.5" style="80" customWidth="1"/>
    <col min="10001" max="10001" width="17" style="80" customWidth="1"/>
    <col min="10002" max="10002" width="6.6640625" style="80" customWidth="1"/>
    <col min="10003" max="10003" width="11.5" style="80"/>
    <col min="10004" max="10004" width="2.6640625" style="80" customWidth="1"/>
    <col min="10005" max="10240" width="11.5" style="80"/>
    <col min="10241" max="10241" width="7.33203125" style="80" customWidth="1"/>
    <col min="10242" max="10243" width="11.5" style="80"/>
    <col min="10244" max="10248" width="10.83203125" style="80" customWidth="1"/>
    <col min="10249" max="10249" width="13.1640625" style="80" customWidth="1"/>
    <col min="10250" max="10250" width="11.5" style="80"/>
    <col min="10251" max="10251" width="10.33203125" style="80" customWidth="1"/>
    <col min="10252" max="10252" width="11.5" style="80"/>
    <col min="10253" max="10253" width="9.6640625" style="80" customWidth="1"/>
    <col min="10254" max="10254" width="11.5" style="80"/>
    <col min="10255" max="10255" width="9.83203125" style="80" customWidth="1"/>
    <col min="10256" max="10256" width="16.5" style="80" customWidth="1"/>
    <col min="10257" max="10257" width="17" style="80" customWidth="1"/>
    <col min="10258" max="10258" width="6.6640625" style="80" customWidth="1"/>
    <col min="10259" max="10259" width="11.5" style="80"/>
    <col min="10260" max="10260" width="2.6640625" style="80" customWidth="1"/>
    <col min="10261" max="10496" width="11.5" style="80"/>
    <col min="10497" max="10497" width="7.33203125" style="80" customWidth="1"/>
    <col min="10498" max="10499" width="11.5" style="80"/>
    <col min="10500" max="10504" width="10.83203125" style="80" customWidth="1"/>
    <col min="10505" max="10505" width="13.1640625" style="80" customWidth="1"/>
    <col min="10506" max="10506" width="11.5" style="80"/>
    <col min="10507" max="10507" width="10.33203125" style="80" customWidth="1"/>
    <col min="10508" max="10508" width="11.5" style="80"/>
    <col min="10509" max="10509" width="9.6640625" style="80" customWidth="1"/>
    <col min="10510" max="10510" width="11.5" style="80"/>
    <col min="10511" max="10511" width="9.83203125" style="80" customWidth="1"/>
    <col min="10512" max="10512" width="16.5" style="80" customWidth="1"/>
    <col min="10513" max="10513" width="17" style="80" customWidth="1"/>
    <col min="10514" max="10514" width="6.6640625" style="80" customWidth="1"/>
    <col min="10515" max="10515" width="11.5" style="80"/>
    <col min="10516" max="10516" width="2.6640625" style="80" customWidth="1"/>
    <col min="10517" max="10752" width="11.5" style="80"/>
    <col min="10753" max="10753" width="7.33203125" style="80" customWidth="1"/>
    <col min="10754" max="10755" width="11.5" style="80"/>
    <col min="10756" max="10760" width="10.83203125" style="80" customWidth="1"/>
    <col min="10761" max="10761" width="13.1640625" style="80" customWidth="1"/>
    <col min="10762" max="10762" width="11.5" style="80"/>
    <col min="10763" max="10763" width="10.33203125" style="80" customWidth="1"/>
    <col min="10764" max="10764" width="11.5" style="80"/>
    <col min="10765" max="10765" width="9.6640625" style="80" customWidth="1"/>
    <col min="10766" max="10766" width="11.5" style="80"/>
    <col min="10767" max="10767" width="9.83203125" style="80" customWidth="1"/>
    <col min="10768" max="10768" width="16.5" style="80" customWidth="1"/>
    <col min="10769" max="10769" width="17" style="80" customWidth="1"/>
    <col min="10770" max="10770" width="6.6640625" style="80" customWidth="1"/>
    <col min="10771" max="10771" width="11.5" style="80"/>
    <col min="10772" max="10772" width="2.6640625" style="80" customWidth="1"/>
    <col min="10773" max="11008" width="11.5" style="80"/>
    <col min="11009" max="11009" width="7.33203125" style="80" customWidth="1"/>
    <col min="11010" max="11011" width="11.5" style="80"/>
    <col min="11012" max="11016" width="10.83203125" style="80" customWidth="1"/>
    <col min="11017" max="11017" width="13.1640625" style="80" customWidth="1"/>
    <col min="11018" max="11018" width="11.5" style="80"/>
    <col min="11019" max="11019" width="10.33203125" style="80" customWidth="1"/>
    <col min="11020" max="11020" width="11.5" style="80"/>
    <col min="11021" max="11021" width="9.6640625" style="80" customWidth="1"/>
    <col min="11022" max="11022" width="11.5" style="80"/>
    <col min="11023" max="11023" width="9.83203125" style="80" customWidth="1"/>
    <col min="11024" max="11024" width="16.5" style="80" customWidth="1"/>
    <col min="11025" max="11025" width="17" style="80" customWidth="1"/>
    <col min="11026" max="11026" width="6.6640625" style="80" customWidth="1"/>
    <col min="11027" max="11027" width="11.5" style="80"/>
    <col min="11028" max="11028" width="2.6640625" style="80" customWidth="1"/>
    <col min="11029" max="11264" width="11.5" style="80"/>
    <col min="11265" max="11265" width="7.33203125" style="80" customWidth="1"/>
    <col min="11266" max="11267" width="11.5" style="80"/>
    <col min="11268" max="11272" width="10.83203125" style="80" customWidth="1"/>
    <col min="11273" max="11273" width="13.1640625" style="80" customWidth="1"/>
    <col min="11274" max="11274" width="11.5" style="80"/>
    <col min="11275" max="11275" width="10.33203125" style="80" customWidth="1"/>
    <col min="11276" max="11276" width="11.5" style="80"/>
    <col min="11277" max="11277" width="9.6640625" style="80" customWidth="1"/>
    <col min="11278" max="11278" width="11.5" style="80"/>
    <col min="11279" max="11279" width="9.83203125" style="80" customWidth="1"/>
    <col min="11280" max="11280" width="16.5" style="80" customWidth="1"/>
    <col min="11281" max="11281" width="17" style="80" customWidth="1"/>
    <col min="11282" max="11282" width="6.6640625" style="80" customWidth="1"/>
    <col min="11283" max="11283" width="11.5" style="80"/>
    <col min="11284" max="11284" width="2.6640625" style="80" customWidth="1"/>
    <col min="11285" max="11520" width="11.5" style="80"/>
    <col min="11521" max="11521" width="7.33203125" style="80" customWidth="1"/>
    <col min="11522" max="11523" width="11.5" style="80"/>
    <col min="11524" max="11528" width="10.83203125" style="80" customWidth="1"/>
    <col min="11529" max="11529" width="13.1640625" style="80" customWidth="1"/>
    <col min="11530" max="11530" width="11.5" style="80"/>
    <col min="11531" max="11531" width="10.33203125" style="80" customWidth="1"/>
    <col min="11532" max="11532" width="11.5" style="80"/>
    <col min="11533" max="11533" width="9.6640625" style="80" customWidth="1"/>
    <col min="11534" max="11534" width="11.5" style="80"/>
    <col min="11535" max="11535" width="9.83203125" style="80" customWidth="1"/>
    <col min="11536" max="11536" width="16.5" style="80" customWidth="1"/>
    <col min="11537" max="11537" width="17" style="80" customWidth="1"/>
    <col min="11538" max="11538" width="6.6640625" style="80" customWidth="1"/>
    <col min="11539" max="11539" width="11.5" style="80"/>
    <col min="11540" max="11540" width="2.6640625" style="80" customWidth="1"/>
    <col min="11541" max="11776" width="11.5" style="80"/>
    <col min="11777" max="11777" width="7.33203125" style="80" customWidth="1"/>
    <col min="11778" max="11779" width="11.5" style="80"/>
    <col min="11780" max="11784" width="10.83203125" style="80" customWidth="1"/>
    <col min="11785" max="11785" width="13.1640625" style="80" customWidth="1"/>
    <col min="11786" max="11786" width="11.5" style="80"/>
    <col min="11787" max="11787" width="10.33203125" style="80" customWidth="1"/>
    <col min="11788" max="11788" width="11.5" style="80"/>
    <col min="11789" max="11789" width="9.6640625" style="80" customWidth="1"/>
    <col min="11790" max="11790" width="11.5" style="80"/>
    <col min="11791" max="11791" width="9.83203125" style="80" customWidth="1"/>
    <col min="11792" max="11792" width="16.5" style="80" customWidth="1"/>
    <col min="11793" max="11793" width="17" style="80" customWidth="1"/>
    <col min="11794" max="11794" width="6.6640625" style="80" customWidth="1"/>
    <col min="11795" max="11795" width="11.5" style="80"/>
    <col min="11796" max="11796" width="2.6640625" style="80" customWidth="1"/>
    <col min="11797" max="12032" width="11.5" style="80"/>
    <col min="12033" max="12033" width="7.33203125" style="80" customWidth="1"/>
    <col min="12034" max="12035" width="11.5" style="80"/>
    <col min="12036" max="12040" width="10.83203125" style="80" customWidth="1"/>
    <col min="12041" max="12041" width="13.1640625" style="80" customWidth="1"/>
    <col min="12042" max="12042" width="11.5" style="80"/>
    <col min="12043" max="12043" width="10.33203125" style="80" customWidth="1"/>
    <col min="12044" max="12044" width="11.5" style="80"/>
    <col min="12045" max="12045" width="9.6640625" style="80" customWidth="1"/>
    <col min="12046" max="12046" width="11.5" style="80"/>
    <col min="12047" max="12047" width="9.83203125" style="80" customWidth="1"/>
    <col min="12048" max="12048" width="16.5" style="80" customWidth="1"/>
    <col min="12049" max="12049" width="17" style="80" customWidth="1"/>
    <col min="12050" max="12050" width="6.6640625" style="80" customWidth="1"/>
    <col min="12051" max="12051" width="11.5" style="80"/>
    <col min="12052" max="12052" width="2.6640625" style="80" customWidth="1"/>
    <col min="12053" max="12288" width="11.5" style="80"/>
    <col min="12289" max="12289" width="7.33203125" style="80" customWidth="1"/>
    <col min="12290" max="12291" width="11.5" style="80"/>
    <col min="12292" max="12296" width="10.83203125" style="80" customWidth="1"/>
    <col min="12297" max="12297" width="13.1640625" style="80" customWidth="1"/>
    <col min="12298" max="12298" width="11.5" style="80"/>
    <col min="12299" max="12299" width="10.33203125" style="80" customWidth="1"/>
    <col min="12300" max="12300" width="11.5" style="80"/>
    <col min="12301" max="12301" width="9.6640625" style="80" customWidth="1"/>
    <col min="12302" max="12302" width="11.5" style="80"/>
    <col min="12303" max="12303" width="9.83203125" style="80" customWidth="1"/>
    <col min="12304" max="12304" width="16.5" style="80" customWidth="1"/>
    <col min="12305" max="12305" width="17" style="80" customWidth="1"/>
    <col min="12306" max="12306" width="6.6640625" style="80" customWidth="1"/>
    <col min="12307" max="12307" width="11.5" style="80"/>
    <col min="12308" max="12308" width="2.6640625" style="80" customWidth="1"/>
    <col min="12309" max="12544" width="11.5" style="80"/>
    <col min="12545" max="12545" width="7.33203125" style="80" customWidth="1"/>
    <col min="12546" max="12547" width="11.5" style="80"/>
    <col min="12548" max="12552" width="10.83203125" style="80" customWidth="1"/>
    <col min="12553" max="12553" width="13.1640625" style="80" customWidth="1"/>
    <col min="12554" max="12554" width="11.5" style="80"/>
    <col min="12555" max="12555" width="10.33203125" style="80" customWidth="1"/>
    <col min="12556" max="12556" width="11.5" style="80"/>
    <col min="12557" max="12557" width="9.6640625" style="80" customWidth="1"/>
    <col min="12558" max="12558" width="11.5" style="80"/>
    <col min="12559" max="12559" width="9.83203125" style="80" customWidth="1"/>
    <col min="12560" max="12560" width="16.5" style="80" customWidth="1"/>
    <col min="12561" max="12561" width="17" style="80" customWidth="1"/>
    <col min="12562" max="12562" width="6.6640625" style="80" customWidth="1"/>
    <col min="12563" max="12563" width="11.5" style="80"/>
    <col min="12564" max="12564" width="2.6640625" style="80" customWidth="1"/>
    <col min="12565" max="12800" width="11.5" style="80"/>
    <col min="12801" max="12801" width="7.33203125" style="80" customWidth="1"/>
    <col min="12802" max="12803" width="11.5" style="80"/>
    <col min="12804" max="12808" width="10.83203125" style="80" customWidth="1"/>
    <col min="12809" max="12809" width="13.1640625" style="80" customWidth="1"/>
    <col min="12810" max="12810" width="11.5" style="80"/>
    <col min="12811" max="12811" width="10.33203125" style="80" customWidth="1"/>
    <col min="12812" max="12812" width="11.5" style="80"/>
    <col min="12813" max="12813" width="9.6640625" style="80" customWidth="1"/>
    <col min="12814" max="12814" width="11.5" style="80"/>
    <col min="12815" max="12815" width="9.83203125" style="80" customWidth="1"/>
    <col min="12816" max="12816" width="16.5" style="80" customWidth="1"/>
    <col min="12817" max="12817" width="17" style="80" customWidth="1"/>
    <col min="12818" max="12818" width="6.6640625" style="80" customWidth="1"/>
    <col min="12819" max="12819" width="11.5" style="80"/>
    <col min="12820" max="12820" width="2.6640625" style="80" customWidth="1"/>
    <col min="12821" max="13056" width="11.5" style="80"/>
    <col min="13057" max="13057" width="7.33203125" style="80" customWidth="1"/>
    <col min="13058" max="13059" width="11.5" style="80"/>
    <col min="13060" max="13064" width="10.83203125" style="80" customWidth="1"/>
    <col min="13065" max="13065" width="13.1640625" style="80" customWidth="1"/>
    <col min="13066" max="13066" width="11.5" style="80"/>
    <col min="13067" max="13067" width="10.33203125" style="80" customWidth="1"/>
    <col min="13068" max="13068" width="11.5" style="80"/>
    <col min="13069" max="13069" width="9.6640625" style="80" customWidth="1"/>
    <col min="13070" max="13070" width="11.5" style="80"/>
    <col min="13071" max="13071" width="9.83203125" style="80" customWidth="1"/>
    <col min="13072" max="13072" width="16.5" style="80" customWidth="1"/>
    <col min="13073" max="13073" width="17" style="80" customWidth="1"/>
    <col min="13074" max="13074" width="6.6640625" style="80" customWidth="1"/>
    <col min="13075" max="13075" width="11.5" style="80"/>
    <col min="13076" max="13076" width="2.6640625" style="80" customWidth="1"/>
    <col min="13077" max="13312" width="11.5" style="80"/>
    <col min="13313" max="13313" width="7.33203125" style="80" customWidth="1"/>
    <col min="13314" max="13315" width="11.5" style="80"/>
    <col min="13316" max="13320" width="10.83203125" style="80" customWidth="1"/>
    <col min="13321" max="13321" width="13.1640625" style="80" customWidth="1"/>
    <col min="13322" max="13322" width="11.5" style="80"/>
    <col min="13323" max="13323" width="10.33203125" style="80" customWidth="1"/>
    <col min="13324" max="13324" width="11.5" style="80"/>
    <col min="13325" max="13325" width="9.6640625" style="80" customWidth="1"/>
    <col min="13326" max="13326" width="11.5" style="80"/>
    <col min="13327" max="13327" width="9.83203125" style="80" customWidth="1"/>
    <col min="13328" max="13328" width="16.5" style="80" customWidth="1"/>
    <col min="13329" max="13329" width="17" style="80" customWidth="1"/>
    <col min="13330" max="13330" width="6.6640625" style="80" customWidth="1"/>
    <col min="13331" max="13331" width="11.5" style="80"/>
    <col min="13332" max="13332" width="2.6640625" style="80" customWidth="1"/>
    <col min="13333" max="13568" width="11.5" style="80"/>
    <col min="13569" max="13569" width="7.33203125" style="80" customWidth="1"/>
    <col min="13570" max="13571" width="11.5" style="80"/>
    <col min="13572" max="13576" width="10.83203125" style="80" customWidth="1"/>
    <col min="13577" max="13577" width="13.1640625" style="80" customWidth="1"/>
    <col min="13578" max="13578" width="11.5" style="80"/>
    <col min="13579" max="13579" width="10.33203125" style="80" customWidth="1"/>
    <col min="13580" max="13580" width="11.5" style="80"/>
    <col min="13581" max="13581" width="9.6640625" style="80" customWidth="1"/>
    <col min="13582" max="13582" width="11.5" style="80"/>
    <col min="13583" max="13583" width="9.83203125" style="80" customWidth="1"/>
    <col min="13584" max="13584" width="16.5" style="80" customWidth="1"/>
    <col min="13585" max="13585" width="17" style="80" customWidth="1"/>
    <col min="13586" max="13586" width="6.6640625" style="80" customWidth="1"/>
    <col min="13587" max="13587" width="11.5" style="80"/>
    <col min="13588" max="13588" width="2.6640625" style="80" customWidth="1"/>
    <col min="13589" max="13824" width="11.5" style="80"/>
    <col min="13825" max="13825" width="7.33203125" style="80" customWidth="1"/>
    <col min="13826" max="13827" width="11.5" style="80"/>
    <col min="13828" max="13832" width="10.83203125" style="80" customWidth="1"/>
    <col min="13833" max="13833" width="13.1640625" style="80" customWidth="1"/>
    <col min="13834" max="13834" width="11.5" style="80"/>
    <col min="13835" max="13835" width="10.33203125" style="80" customWidth="1"/>
    <col min="13836" max="13836" width="11.5" style="80"/>
    <col min="13837" max="13837" width="9.6640625" style="80" customWidth="1"/>
    <col min="13838" max="13838" width="11.5" style="80"/>
    <col min="13839" max="13839" width="9.83203125" style="80" customWidth="1"/>
    <col min="13840" max="13840" width="16.5" style="80" customWidth="1"/>
    <col min="13841" max="13841" width="17" style="80" customWidth="1"/>
    <col min="13842" max="13842" width="6.6640625" style="80" customWidth="1"/>
    <col min="13843" max="13843" width="11.5" style="80"/>
    <col min="13844" max="13844" width="2.6640625" style="80" customWidth="1"/>
    <col min="13845" max="14080" width="11.5" style="80"/>
    <col min="14081" max="14081" width="7.33203125" style="80" customWidth="1"/>
    <col min="14082" max="14083" width="11.5" style="80"/>
    <col min="14084" max="14088" width="10.83203125" style="80" customWidth="1"/>
    <col min="14089" max="14089" width="13.1640625" style="80" customWidth="1"/>
    <col min="14090" max="14090" width="11.5" style="80"/>
    <col min="14091" max="14091" width="10.33203125" style="80" customWidth="1"/>
    <col min="14092" max="14092" width="11.5" style="80"/>
    <col min="14093" max="14093" width="9.6640625" style="80" customWidth="1"/>
    <col min="14094" max="14094" width="11.5" style="80"/>
    <col min="14095" max="14095" width="9.83203125" style="80" customWidth="1"/>
    <col min="14096" max="14096" width="16.5" style="80" customWidth="1"/>
    <col min="14097" max="14097" width="17" style="80" customWidth="1"/>
    <col min="14098" max="14098" width="6.6640625" style="80" customWidth="1"/>
    <col min="14099" max="14099" width="11.5" style="80"/>
    <col min="14100" max="14100" width="2.6640625" style="80" customWidth="1"/>
    <col min="14101" max="14336" width="11.5" style="80"/>
    <col min="14337" max="14337" width="7.33203125" style="80" customWidth="1"/>
    <col min="14338" max="14339" width="11.5" style="80"/>
    <col min="14340" max="14344" width="10.83203125" style="80" customWidth="1"/>
    <col min="14345" max="14345" width="13.1640625" style="80" customWidth="1"/>
    <col min="14346" max="14346" width="11.5" style="80"/>
    <col min="14347" max="14347" width="10.33203125" style="80" customWidth="1"/>
    <col min="14348" max="14348" width="11.5" style="80"/>
    <col min="14349" max="14349" width="9.6640625" style="80" customWidth="1"/>
    <col min="14350" max="14350" width="11.5" style="80"/>
    <col min="14351" max="14351" width="9.83203125" style="80" customWidth="1"/>
    <col min="14352" max="14352" width="16.5" style="80" customWidth="1"/>
    <col min="14353" max="14353" width="17" style="80" customWidth="1"/>
    <col min="14354" max="14354" width="6.6640625" style="80" customWidth="1"/>
    <col min="14355" max="14355" width="11.5" style="80"/>
    <col min="14356" max="14356" width="2.6640625" style="80" customWidth="1"/>
    <col min="14357" max="14592" width="11.5" style="80"/>
    <col min="14593" max="14593" width="7.33203125" style="80" customWidth="1"/>
    <col min="14594" max="14595" width="11.5" style="80"/>
    <col min="14596" max="14600" width="10.83203125" style="80" customWidth="1"/>
    <col min="14601" max="14601" width="13.1640625" style="80" customWidth="1"/>
    <col min="14602" max="14602" width="11.5" style="80"/>
    <col min="14603" max="14603" width="10.33203125" style="80" customWidth="1"/>
    <col min="14604" max="14604" width="11.5" style="80"/>
    <col min="14605" max="14605" width="9.6640625" style="80" customWidth="1"/>
    <col min="14606" max="14606" width="11.5" style="80"/>
    <col min="14607" max="14607" width="9.83203125" style="80" customWidth="1"/>
    <col min="14608" max="14608" width="16.5" style="80" customWidth="1"/>
    <col min="14609" max="14609" width="17" style="80" customWidth="1"/>
    <col min="14610" max="14610" width="6.6640625" style="80" customWidth="1"/>
    <col min="14611" max="14611" width="11.5" style="80"/>
    <col min="14612" max="14612" width="2.6640625" style="80" customWidth="1"/>
    <col min="14613" max="14848" width="11.5" style="80"/>
    <col min="14849" max="14849" width="7.33203125" style="80" customWidth="1"/>
    <col min="14850" max="14851" width="11.5" style="80"/>
    <col min="14852" max="14856" width="10.83203125" style="80" customWidth="1"/>
    <col min="14857" max="14857" width="13.1640625" style="80" customWidth="1"/>
    <col min="14858" max="14858" width="11.5" style="80"/>
    <col min="14859" max="14859" width="10.33203125" style="80" customWidth="1"/>
    <col min="14860" max="14860" width="11.5" style="80"/>
    <col min="14861" max="14861" width="9.6640625" style="80" customWidth="1"/>
    <col min="14862" max="14862" width="11.5" style="80"/>
    <col min="14863" max="14863" width="9.83203125" style="80" customWidth="1"/>
    <col min="14864" max="14864" width="16.5" style="80" customWidth="1"/>
    <col min="14865" max="14865" width="17" style="80" customWidth="1"/>
    <col min="14866" max="14866" width="6.6640625" style="80" customWidth="1"/>
    <col min="14867" max="14867" width="11.5" style="80"/>
    <col min="14868" max="14868" width="2.6640625" style="80" customWidth="1"/>
    <col min="14869" max="15104" width="11.5" style="80"/>
    <col min="15105" max="15105" width="7.33203125" style="80" customWidth="1"/>
    <col min="15106" max="15107" width="11.5" style="80"/>
    <col min="15108" max="15112" width="10.83203125" style="80" customWidth="1"/>
    <col min="15113" max="15113" width="13.1640625" style="80" customWidth="1"/>
    <col min="15114" max="15114" width="11.5" style="80"/>
    <col min="15115" max="15115" width="10.33203125" style="80" customWidth="1"/>
    <col min="15116" max="15116" width="11.5" style="80"/>
    <col min="15117" max="15117" width="9.6640625" style="80" customWidth="1"/>
    <col min="15118" max="15118" width="11.5" style="80"/>
    <col min="15119" max="15119" width="9.83203125" style="80" customWidth="1"/>
    <col min="15120" max="15120" width="16.5" style="80" customWidth="1"/>
    <col min="15121" max="15121" width="17" style="80" customWidth="1"/>
    <col min="15122" max="15122" width="6.6640625" style="80" customWidth="1"/>
    <col min="15123" max="15123" width="11.5" style="80"/>
    <col min="15124" max="15124" width="2.6640625" style="80" customWidth="1"/>
    <col min="15125" max="15360" width="11.5" style="80"/>
    <col min="15361" max="15361" width="7.33203125" style="80" customWidth="1"/>
    <col min="15362" max="15363" width="11.5" style="80"/>
    <col min="15364" max="15368" width="10.83203125" style="80" customWidth="1"/>
    <col min="15369" max="15369" width="13.1640625" style="80" customWidth="1"/>
    <col min="15370" max="15370" width="11.5" style="80"/>
    <col min="15371" max="15371" width="10.33203125" style="80" customWidth="1"/>
    <col min="15372" max="15372" width="11.5" style="80"/>
    <col min="15373" max="15373" width="9.6640625" style="80" customWidth="1"/>
    <col min="15374" max="15374" width="11.5" style="80"/>
    <col min="15375" max="15375" width="9.83203125" style="80" customWidth="1"/>
    <col min="15376" max="15376" width="16.5" style="80" customWidth="1"/>
    <col min="15377" max="15377" width="17" style="80" customWidth="1"/>
    <col min="15378" max="15378" width="6.6640625" style="80" customWidth="1"/>
    <col min="15379" max="15379" width="11.5" style="80"/>
    <col min="15380" max="15380" width="2.6640625" style="80" customWidth="1"/>
    <col min="15381" max="15616" width="11.5" style="80"/>
    <col min="15617" max="15617" width="7.33203125" style="80" customWidth="1"/>
    <col min="15618" max="15619" width="11.5" style="80"/>
    <col min="15620" max="15624" width="10.83203125" style="80" customWidth="1"/>
    <col min="15625" max="15625" width="13.1640625" style="80" customWidth="1"/>
    <col min="15626" max="15626" width="11.5" style="80"/>
    <col min="15627" max="15627" width="10.33203125" style="80" customWidth="1"/>
    <col min="15628" max="15628" width="11.5" style="80"/>
    <col min="15629" max="15629" width="9.6640625" style="80" customWidth="1"/>
    <col min="15630" max="15630" width="11.5" style="80"/>
    <col min="15631" max="15631" width="9.83203125" style="80" customWidth="1"/>
    <col min="15632" max="15632" width="16.5" style="80" customWidth="1"/>
    <col min="15633" max="15633" width="17" style="80" customWidth="1"/>
    <col min="15634" max="15634" width="6.6640625" style="80" customWidth="1"/>
    <col min="15635" max="15635" width="11.5" style="80"/>
    <col min="15636" max="15636" width="2.6640625" style="80" customWidth="1"/>
    <col min="15637" max="15872" width="11.5" style="80"/>
    <col min="15873" max="15873" width="7.33203125" style="80" customWidth="1"/>
    <col min="15874" max="15875" width="11.5" style="80"/>
    <col min="15876" max="15880" width="10.83203125" style="80" customWidth="1"/>
    <col min="15881" max="15881" width="13.1640625" style="80" customWidth="1"/>
    <col min="15882" max="15882" width="11.5" style="80"/>
    <col min="15883" max="15883" width="10.33203125" style="80" customWidth="1"/>
    <col min="15884" max="15884" width="11.5" style="80"/>
    <col min="15885" max="15885" width="9.6640625" style="80" customWidth="1"/>
    <col min="15886" max="15886" width="11.5" style="80"/>
    <col min="15887" max="15887" width="9.83203125" style="80" customWidth="1"/>
    <col min="15888" max="15888" width="16.5" style="80" customWidth="1"/>
    <col min="15889" max="15889" width="17" style="80" customWidth="1"/>
    <col min="15890" max="15890" width="6.6640625" style="80" customWidth="1"/>
    <col min="15891" max="15891" width="11.5" style="80"/>
    <col min="15892" max="15892" width="2.6640625" style="80" customWidth="1"/>
    <col min="15893" max="16128" width="11.5" style="80"/>
    <col min="16129" max="16129" width="7.33203125" style="80" customWidth="1"/>
    <col min="16130" max="16131" width="11.5" style="80"/>
    <col min="16132" max="16136" width="10.83203125" style="80" customWidth="1"/>
    <col min="16137" max="16137" width="13.1640625" style="80" customWidth="1"/>
    <col min="16138" max="16138" width="11.5" style="80"/>
    <col min="16139" max="16139" width="10.33203125" style="80" customWidth="1"/>
    <col min="16140" max="16140" width="11.5" style="80"/>
    <col min="16141" max="16141" width="9.6640625" style="80" customWidth="1"/>
    <col min="16142" max="16142" width="11.5" style="80"/>
    <col min="16143" max="16143" width="9.83203125" style="80" customWidth="1"/>
    <col min="16144" max="16144" width="16.5" style="80" customWidth="1"/>
    <col min="16145" max="16145" width="17" style="80" customWidth="1"/>
    <col min="16146" max="16146" width="6.6640625" style="80" customWidth="1"/>
    <col min="16147" max="16147" width="11.5" style="80"/>
    <col min="16148" max="16148" width="2.6640625" style="80" customWidth="1"/>
    <col min="16149" max="16384" width="11.5" style="80"/>
  </cols>
  <sheetData>
    <row r="2" spans="1:20" ht="18">
      <c r="B2" s="162" t="s">
        <v>230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4" spans="1:20" ht="23">
      <c r="Q4" s="86"/>
      <c r="R4" s="86"/>
      <c r="S4" s="86"/>
      <c r="T4" s="86"/>
    </row>
    <row r="5" spans="1:20">
      <c r="A5" s="85"/>
      <c r="N5" s="81">
        <v>1983</v>
      </c>
      <c r="O5" s="82">
        <v>69</v>
      </c>
    </row>
    <row r="6" spans="1:20">
      <c r="A6" s="85"/>
      <c r="N6" s="81">
        <v>1984</v>
      </c>
      <c r="O6" s="82">
        <v>60</v>
      </c>
    </row>
    <row r="7" spans="1:20">
      <c r="A7" s="85"/>
      <c r="N7" s="81">
        <v>1985</v>
      </c>
      <c r="O7" s="82">
        <v>70</v>
      </c>
    </row>
    <row r="8" spans="1:20">
      <c r="A8" s="85"/>
      <c r="N8" s="81">
        <v>1986</v>
      </c>
      <c r="O8" s="82">
        <v>103</v>
      </c>
    </row>
    <row r="9" spans="1:20">
      <c r="A9" s="85"/>
      <c r="N9" s="81">
        <v>1987</v>
      </c>
      <c r="O9" s="82">
        <v>155</v>
      </c>
    </row>
    <row r="10" spans="1:20">
      <c r="A10" s="85"/>
      <c r="N10" s="81">
        <v>1988</v>
      </c>
      <c r="O10" s="82">
        <v>195</v>
      </c>
    </row>
    <row r="11" spans="1:20">
      <c r="A11" s="85"/>
      <c r="N11" s="81">
        <v>1989</v>
      </c>
      <c r="O11" s="82">
        <v>197</v>
      </c>
    </row>
    <row r="12" spans="1:20">
      <c r="A12" s="85"/>
      <c r="N12" s="81">
        <v>1990</v>
      </c>
      <c r="O12" s="82">
        <v>285</v>
      </c>
    </row>
    <row r="13" spans="1:20">
      <c r="A13" s="85"/>
      <c r="N13" s="81">
        <v>1991</v>
      </c>
      <c r="O13" s="82">
        <v>312</v>
      </c>
    </row>
    <row r="14" spans="1:20">
      <c r="A14" s="85"/>
      <c r="N14" s="81">
        <v>1992</v>
      </c>
      <c r="O14" s="82">
        <v>268</v>
      </c>
    </row>
    <row r="15" spans="1:20">
      <c r="A15" s="85"/>
      <c r="N15" s="81">
        <v>1993</v>
      </c>
      <c r="O15" s="82">
        <v>338</v>
      </c>
    </row>
    <row r="16" spans="1:20">
      <c r="N16" s="81">
        <v>1994</v>
      </c>
      <c r="O16" s="81">
        <v>267</v>
      </c>
    </row>
    <row r="17" spans="14:15">
      <c r="N17" s="81">
        <v>1995</v>
      </c>
      <c r="O17" s="81">
        <v>144</v>
      </c>
    </row>
    <row r="18" spans="14:15">
      <c r="N18" s="81">
        <v>1996</v>
      </c>
      <c r="O18" s="81">
        <v>159</v>
      </c>
    </row>
    <row r="19" spans="14:15">
      <c r="N19" s="81">
        <v>1997</v>
      </c>
      <c r="O19" s="81">
        <v>192</v>
      </c>
    </row>
    <row r="20" spans="14:15">
      <c r="N20" s="81">
        <v>1998</v>
      </c>
      <c r="O20" s="81">
        <v>166</v>
      </c>
    </row>
    <row r="21" spans="14:15">
      <c r="N21" s="81">
        <v>1999</v>
      </c>
      <c r="O21" s="81">
        <v>172</v>
      </c>
    </row>
    <row r="22" spans="14:15">
      <c r="N22" s="81">
        <v>2000</v>
      </c>
      <c r="O22" s="81">
        <v>157</v>
      </c>
    </row>
    <row r="23" spans="14:15">
      <c r="N23" s="81">
        <v>2001</v>
      </c>
      <c r="O23" s="81">
        <v>140</v>
      </c>
    </row>
    <row r="24" spans="14:15">
      <c r="N24" s="81">
        <v>2002</v>
      </c>
      <c r="O24" s="81">
        <v>195</v>
      </c>
    </row>
    <row r="25" spans="14:15">
      <c r="N25" s="81">
        <v>2003</v>
      </c>
      <c r="O25" s="81">
        <v>234</v>
      </c>
    </row>
    <row r="26" spans="14:15">
      <c r="N26" s="81">
        <v>2004</v>
      </c>
      <c r="O26" s="81">
        <v>281</v>
      </c>
    </row>
    <row r="27" spans="14:15">
      <c r="N27" s="81">
        <v>2005</v>
      </c>
      <c r="O27" s="81">
        <v>292</v>
      </c>
    </row>
    <row r="28" spans="14:15">
      <c r="N28" s="81">
        <v>2006</v>
      </c>
      <c r="O28" s="81">
        <v>311</v>
      </c>
    </row>
    <row r="29" spans="14:15">
      <c r="N29" s="81">
        <v>2007</v>
      </c>
      <c r="O29" s="81">
        <v>333</v>
      </c>
    </row>
    <row r="30" spans="14:15">
      <c r="N30" s="81">
        <v>2008</v>
      </c>
      <c r="O30" s="81">
        <v>288</v>
      </c>
    </row>
    <row r="31" spans="14:15">
      <c r="N31" s="81">
        <v>2009</v>
      </c>
      <c r="O31" s="81">
        <v>283</v>
      </c>
    </row>
    <row r="32" spans="14:15">
      <c r="N32" s="81">
        <v>2010</v>
      </c>
      <c r="O32" s="81">
        <v>220</v>
      </c>
    </row>
    <row r="33" spans="14:15">
      <c r="N33" s="81">
        <v>2011</v>
      </c>
      <c r="O33" s="81">
        <v>165</v>
      </c>
    </row>
    <row r="34" spans="14:15">
      <c r="N34" s="81">
        <v>2012</v>
      </c>
      <c r="O34" s="81">
        <v>144</v>
      </c>
    </row>
    <row r="35" spans="14:15">
      <c r="N35" s="81">
        <v>2013</v>
      </c>
      <c r="O35" s="81">
        <v>122</v>
      </c>
    </row>
    <row r="36" spans="14:15">
      <c r="N36" s="81">
        <v>2014</v>
      </c>
      <c r="O36" s="81">
        <v>117</v>
      </c>
    </row>
    <row r="37" spans="14:15">
      <c r="N37" s="81">
        <v>2015</v>
      </c>
      <c r="O37" s="81">
        <v>139</v>
      </c>
    </row>
    <row r="38" spans="14:15">
      <c r="N38" s="81">
        <v>2016</v>
      </c>
      <c r="O38" s="81">
        <v>121</v>
      </c>
    </row>
    <row r="39" spans="14:15">
      <c r="N39" s="81">
        <v>2017</v>
      </c>
      <c r="O39" s="81">
        <v>146</v>
      </c>
    </row>
    <row r="40" spans="14:15">
      <c r="N40" s="81">
        <v>2018</v>
      </c>
      <c r="O40" s="81">
        <v>155</v>
      </c>
    </row>
    <row r="41" spans="14:15">
      <c r="N41" s="81">
        <v>2019</v>
      </c>
      <c r="O41" s="81">
        <v>164</v>
      </c>
    </row>
    <row r="42" spans="14:15">
      <c r="N42" s="81">
        <v>2020</v>
      </c>
      <c r="O42" s="81">
        <v>149</v>
      </c>
    </row>
    <row r="43" spans="14:15">
      <c r="N43" s="81">
        <v>2021</v>
      </c>
      <c r="O43" s="81">
        <v>220</v>
      </c>
    </row>
    <row r="44" spans="14:15">
      <c r="N44" s="81">
        <v>2022</v>
      </c>
      <c r="O44" s="81">
        <v>177</v>
      </c>
    </row>
    <row r="45" spans="14:15">
      <c r="N45" s="81">
        <v>2023</v>
      </c>
      <c r="O45" s="81">
        <v>108</v>
      </c>
    </row>
    <row r="46" spans="14:15">
      <c r="N46" s="81">
        <v>2024</v>
      </c>
      <c r="O46" s="81">
        <v>135</v>
      </c>
    </row>
  </sheetData>
  <mergeCells count="1">
    <mergeCell ref="B2:N2"/>
  </mergeCells>
  <printOptions gridLinesSet="0"/>
  <pageMargins left="1.1811023622047245" right="0.78740157480314965" top="0.78740157480314965" bottom="0.78740157480314965" header="0" footer="0"/>
  <pageSetup scale="95" orientation="landscape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48"/>
  <sheetViews>
    <sheetView showGridLines="0" zoomScale="70" zoomScaleNormal="70" workbookViewId="0">
      <selection activeCell="B46" sqref="B46"/>
    </sheetView>
  </sheetViews>
  <sheetFormatPr baseColWidth="10" defaultRowHeight="13"/>
  <cols>
    <col min="1" max="1" width="7.33203125" style="80" customWidth="1"/>
    <col min="2" max="2" width="14.5" style="80" customWidth="1"/>
    <col min="3" max="7" width="18.6640625" style="80" customWidth="1"/>
    <col min="8" max="8" width="11.5" style="80" customWidth="1"/>
    <col min="9" max="9" width="11.5" style="80"/>
    <col min="10" max="10" width="7" style="80" customWidth="1"/>
    <col min="11" max="11" width="11.5" style="81"/>
    <col min="12" max="12" width="12.33203125" style="81" bestFit="1" customWidth="1"/>
    <col min="13" max="13" width="11.5" style="81"/>
    <col min="14" max="14" width="12.83203125" style="82" bestFit="1" customWidth="1"/>
    <col min="15" max="15" width="12.5" style="81" bestFit="1" customWidth="1"/>
    <col min="16" max="16" width="11.5" style="81"/>
    <col min="17" max="17" width="11.6640625" style="80" customWidth="1"/>
    <col min="18" max="18" width="11.5" style="80"/>
    <col min="19" max="19" width="13.6640625" style="80" customWidth="1"/>
    <col min="20" max="20" width="14.33203125" style="80" customWidth="1"/>
    <col min="21" max="21" width="6" style="80" customWidth="1"/>
    <col min="22" max="22" width="4.5" style="80" customWidth="1"/>
    <col min="23" max="256" width="11.5" style="80"/>
    <col min="257" max="257" width="7.33203125" style="80" customWidth="1"/>
    <col min="258" max="258" width="14.5" style="80" customWidth="1"/>
    <col min="259" max="263" width="18.6640625" style="80" customWidth="1"/>
    <col min="264" max="264" width="11.5" style="80" customWidth="1"/>
    <col min="265" max="265" width="11.5" style="80"/>
    <col min="266" max="266" width="7" style="80" customWidth="1"/>
    <col min="267" max="267" width="11.5" style="80"/>
    <col min="268" max="268" width="12.33203125" style="80" bestFit="1" customWidth="1"/>
    <col min="269" max="269" width="11.5" style="80"/>
    <col min="270" max="270" width="12.83203125" style="80" bestFit="1" customWidth="1"/>
    <col min="271" max="271" width="12.5" style="80" bestFit="1" customWidth="1"/>
    <col min="272" max="272" width="11.5" style="80"/>
    <col min="273" max="273" width="11.6640625" style="80" customWidth="1"/>
    <col min="274" max="274" width="11.5" style="80"/>
    <col min="275" max="275" width="13.6640625" style="80" customWidth="1"/>
    <col min="276" max="276" width="14.33203125" style="80" customWidth="1"/>
    <col min="277" max="277" width="6" style="80" customWidth="1"/>
    <col min="278" max="278" width="4.5" style="80" customWidth="1"/>
    <col min="279" max="512" width="11.5" style="80"/>
    <col min="513" max="513" width="7.33203125" style="80" customWidth="1"/>
    <col min="514" max="514" width="14.5" style="80" customWidth="1"/>
    <col min="515" max="519" width="18.6640625" style="80" customWidth="1"/>
    <col min="520" max="520" width="11.5" style="80" customWidth="1"/>
    <col min="521" max="521" width="11.5" style="80"/>
    <col min="522" max="522" width="7" style="80" customWidth="1"/>
    <col min="523" max="523" width="11.5" style="80"/>
    <col min="524" max="524" width="12.33203125" style="80" bestFit="1" customWidth="1"/>
    <col min="525" max="525" width="11.5" style="80"/>
    <col min="526" max="526" width="12.83203125" style="80" bestFit="1" customWidth="1"/>
    <col min="527" max="527" width="12.5" style="80" bestFit="1" customWidth="1"/>
    <col min="528" max="528" width="11.5" style="80"/>
    <col min="529" max="529" width="11.6640625" style="80" customWidth="1"/>
    <col min="530" max="530" width="11.5" style="80"/>
    <col min="531" max="531" width="13.6640625" style="80" customWidth="1"/>
    <col min="532" max="532" width="14.33203125" style="80" customWidth="1"/>
    <col min="533" max="533" width="6" style="80" customWidth="1"/>
    <col min="534" max="534" width="4.5" style="80" customWidth="1"/>
    <col min="535" max="768" width="11.5" style="80"/>
    <col min="769" max="769" width="7.33203125" style="80" customWidth="1"/>
    <col min="770" max="770" width="14.5" style="80" customWidth="1"/>
    <col min="771" max="775" width="18.6640625" style="80" customWidth="1"/>
    <col min="776" max="776" width="11.5" style="80" customWidth="1"/>
    <col min="777" max="777" width="11.5" style="80"/>
    <col min="778" max="778" width="7" style="80" customWidth="1"/>
    <col min="779" max="779" width="11.5" style="80"/>
    <col min="780" max="780" width="12.33203125" style="80" bestFit="1" customWidth="1"/>
    <col min="781" max="781" width="11.5" style="80"/>
    <col min="782" max="782" width="12.83203125" style="80" bestFit="1" customWidth="1"/>
    <col min="783" max="783" width="12.5" style="80" bestFit="1" customWidth="1"/>
    <col min="784" max="784" width="11.5" style="80"/>
    <col min="785" max="785" width="11.6640625" style="80" customWidth="1"/>
    <col min="786" max="786" width="11.5" style="80"/>
    <col min="787" max="787" width="13.6640625" style="80" customWidth="1"/>
    <col min="788" max="788" width="14.33203125" style="80" customWidth="1"/>
    <col min="789" max="789" width="6" style="80" customWidth="1"/>
    <col min="790" max="790" width="4.5" style="80" customWidth="1"/>
    <col min="791" max="1024" width="11.5" style="80"/>
    <col min="1025" max="1025" width="7.33203125" style="80" customWidth="1"/>
    <col min="1026" max="1026" width="14.5" style="80" customWidth="1"/>
    <col min="1027" max="1031" width="18.6640625" style="80" customWidth="1"/>
    <col min="1032" max="1032" width="11.5" style="80" customWidth="1"/>
    <col min="1033" max="1033" width="11.5" style="80"/>
    <col min="1034" max="1034" width="7" style="80" customWidth="1"/>
    <col min="1035" max="1035" width="11.5" style="80"/>
    <col min="1036" max="1036" width="12.33203125" style="80" bestFit="1" customWidth="1"/>
    <col min="1037" max="1037" width="11.5" style="80"/>
    <col min="1038" max="1038" width="12.83203125" style="80" bestFit="1" customWidth="1"/>
    <col min="1039" max="1039" width="12.5" style="80" bestFit="1" customWidth="1"/>
    <col min="1040" max="1040" width="11.5" style="80"/>
    <col min="1041" max="1041" width="11.6640625" style="80" customWidth="1"/>
    <col min="1042" max="1042" width="11.5" style="80"/>
    <col min="1043" max="1043" width="13.6640625" style="80" customWidth="1"/>
    <col min="1044" max="1044" width="14.33203125" style="80" customWidth="1"/>
    <col min="1045" max="1045" width="6" style="80" customWidth="1"/>
    <col min="1046" max="1046" width="4.5" style="80" customWidth="1"/>
    <col min="1047" max="1280" width="11.5" style="80"/>
    <col min="1281" max="1281" width="7.33203125" style="80" customWidth="1"/>
    <col min="1282" max="1282" width="14.5" style="80" customWidth="1"/>
    <col min="1283" max="1287" width="18.6640625" style="80" customWidth="1"/>
    <col min="1288" max="1288" width="11.5" style="80" customWidth="1"/>
    <col min="1289" max="1289" width="11.5" style="80"/>
    <col min="1290" max="1290" width="7" style="80" customWidth="1"/>
    <col min="1291" max="1291" width="11.5" style="80"/>
    <col min="1292" max="1292" width="12.33203125" style="80" bestFit="1" customWidth="1"/>
    <col min="1293" max="1293" width="11.5" style="80"/>
    <col min="1294" max="1294" width="12.83203125" style="80" bestFit="1" customWidth="1"/>
    <col min="1295" max="1295" width="12.5" style="80" bestFit="1" customWidth="1"/>
    <col min="1296" max="1296" width="11.5" style="80"/>
    <col min="1297" max="1297" width="11.6640625" style="80" customWidth="1"/>
    <col min="1298" max="1298" width="11.5" style="80"/>
    <col min="1299" max="1299" width="13.6640625" style="80" customWidth="1"/>
    <col min="1300" max="1300" width="14.33203125" style="80" customWidth="1"/>
    <col min="1301" max="1301" width="6" style="80" customWidth="1"/>
    <col min="1302" max="1302" width="4.5" style="80" customWidth="1"/>
    <col min="1303" max="1536" width="11.5" style="80"/>
    <col min="1537" max="1537" width="7.33203125" style="80" customWidth="1"/>
    <col min="1538" max="1538" width="14.5" style="80" customWidth="1"/>
    <col min="1539" max="1543" width="18.6640625" style="80" customWidth="1"/>
    <col min="1544" max="1544" width="11.5" style="80" customWidth="1"/>
    <col min="1545" max="1545" width="11.5" style="80"/>
    <col min="1546" max="1546" width="7" style="80" customWidth="1"/>
    <col min="1547" max="1547" width="11.5" style="80"/>
    <col min="1548" max="1548" width="12.33203125" style="80" bestFit="1" customWidth="1"/>
    <col min="1549" max="1549" width="11.5" style="80"/>
    <col min="1550" max="1550" width="12.83203125" style="80" bestFit="1" customWidth="1"/>
    <col min="1551" max="1551" width="12.5" style="80" bestFit="1" customWidth="1"/>
    <col min="1552" max="1552" width="11.5" style="80"/>
    <col min="1553" max="1553" width="11.6640625" style="80" customWidth="1"/>
    <col min="1554" max="1554" width="11.5" style="80"/>
    <col min="1555" max="1555" width="13.6640625" style="80" customWidth="1"/>
    <col min="1556" max="1556" width="14.33203125" style="80" customWidth="1"/>
    <col min="1557" max="1557" width="6" style="80" customWidth="1"/>
    <col min="1558" max="1558" width="4.5" style="80" customWidth="1"/>
    <col min="1559" max="1792" width="11.5" style="80"/>
    <col min="1793" max="1793" width="7.33203125" style="80" customWidth="1"/>
    <col min="1794" max="1794" width="14.5" style="80" customWidth="1"/>
    <col min="1795" max="1799" width="18.6640625" style="80" customWidth="1"/>
    <col min="1800" max="1800" width="11.5" style="80" customWidth="1"/>
    <col min="1801" max="1801" width="11.5" style="80"/>
    <col min="1802" max="1802" width="7" style="80" customWidth="1"/>
    <col min="1803" max="1803" width="11.5" style="80"/>
    <col min="1804" max="1804" width="12.33203125" style="80" bestFit="1" customWidth="1"/>
    <col min="1805" max="1805" width="11.5" style="80"/>
    <col min="1806" max="1806" width="12.83203125" style="80" bestFit="1" customWidth="1"/>
    <col min="1807" max="1807" width="12.5" style="80" bestFit="1" customWidth="1"/>
    <col min="1808" max="1808" width="11.5" style="80"/>
    <col min="1809" max="1809" width="11.6640625" style="80" customWidth="1"/>
    <col min="1810" max="1810" width="11.5" style="80"/>
    <col min="1811" max="1811" width="13.6640625" style="80" customWidth="1"/>
    <col min="1812" max="1812" width="14.33203125" style="80" customWidth="1"/>
    <col min="1813" max="1813" width="6" style="80" customWidth="1"/>
    <col min="1814" max="1814" width="4.5" style="80" customWidth="1"/>
    <col min="1815" max="2048" width="11.5" style="80"/>
    <col min="2049" max="2049" width="7.33203125" style="80" customWidth="1"/>
    <col min="2050" max="2050" width="14.5" style="80" customWidth="1"/>
    <col min="2051" max="2055" width="18.6640625" style="80" customWidth="1"/>
    <col min="2056" max="2056" width="11.5" style="80" customWidth="1"/>
    <col min="2057" max="2057" width="11.5" style="80"/>
    <col min="2058" max="2058" width="7" style="80" customWidth="1"/>
    <col min="2059" max="2059" width="11.5" style="80"/>
    <col min="2060" max="2060" width="12.33203125" style="80" bestFit="1" customWidth="1"/>
    <col min="2061" max="2061" width="11.5" style="80"/>
    <col min="2062" max="2062" width="12.83203125" style="80" bestFit="1" customWidth="1"/>
    <col min="2063" max="2063" width="12.5" style="80" bestFit="1" customWidth="1"/>
    <col min="2064" max="2064" width="11.5" style="80"/>
    <col min="2065" max="2065" width="11.6640625" style="80" customWidth="1"/>
    <col min="2066" max="2066" width="11.5" style="80"/>
    <col min="2067" max="2067" width="13.6640625" style="80" customWidth="1"/>
    <col min="2068" max="2068" width="14.33203125" style="80" customWidth="1"/>
    <col min="2069" max="2069" width="6" style="80" customWidth="1"/>
    <col min="2070" max="2070" width="4.5" style="80" customWidth="1"/>
    <col min="2071" max="2304" width="11.5" style="80"/>
    <col min="2305" max="2305" width="7.33203125" style="80" customWidth="1"/>
    <col min="2306" max="2306" width="14.5" style="80" customWidth="1"/>
    <col min="2307" max="2311" width="18.6640625" style="80" customWidth="1"/>
    <col min="2312" max="2312" width="11.5" style="80" customWidth="1"/>
    <col min="2313" max="2313" width="11.5" style="80"/>
    <col min="2314" max="2314" width="7" style="80" customWidth="1"/>
    <col min="2315" max="2315" width="11.5" style="80"/>
    <col min="2316" max="2316" width="12.33203125" style="80" bestFit="1" customWidth="1"/>
    <col min="2317" max="2317" width="11.5" style="80"/>
    <col min="2318" max="2318" width="12.83203125" style="80" bestFit="1" customWidth="1"/>
    <col min="2319" max="2319" width="12.5" style="80" bestFit="1" customWidth="1"/>
    <col min="2320" max="2320" width="11.5" style="80"/>
    <col min="2321" max="2321" width="11.6640625" style="80" customWidth="1"/>
    <col min="2322" max="2322" width="11.5" style="80"/>
    <col min="2323" max="2323" width="13.6640625" style="80" customWidth="1"/>
    <col min="2324" max="2324" width="14.33203125" style="80" customWidth="1"/>
    <col min="2325" max="2325" width="6" style="80" customWidth="1"/>
    <col min="2326" max="2326" width="4.5" style="80" customWidth="1"/>
    <col min="2327" max="2560" width="11.5" style="80"/>
    <col min="2561" max="2561" width="7.33203125" style="80" customWidth="1"/>
    <col min="2562" max="2562" width="14.5" style="80" customWidth="1"/>
    <col min="2563" max="2567" width="18.6640625" style="80" customWidth="1"/>
    <col min="2568" max="2568" width="11.5" style="80" customWidth="1"/>
    <col min="2569" max="2569" width="11.5" style="80"/>
    <col min="2570" max="2570" width="7" style="80" customWidth="1"/>
    <col min="2571" max="2571" width="11.5" style="80"/>
    <col min="2572" max="2572" width="12.33203125" style="80" bestFit="1" customWidth="1"/>
    <col min="2573" max="2573" width="11.5" style="80"/>
    <col min="2574" max="2574" width="12.83203125" style="80" bestFit="1" customWidth="1"/>
    <col min="2575" max="2575" width="12.5" style="80" bestFit="1" customWidth="1"/>
    <col min="2576" max="2576" width="11.5" style="80"/>
    <col min="2577" max="2577" width="11.6640625" style="80" customWidth="1"/>
    <col min="2578" max="2578" width="11.5" style="80"/>
    <col min="2579" max="2579" width="13.6640625" style="80" customWidth="1"/>
    <col min="2580" max="2580" width="14.33203125" style="80" customWidth="1"/>
    <col min="2581" max="2581" width="6" style="80" customWidth="1"/>
    <col min="2582" max="2582" width="4.5" style="80" customWidth="1"/>
    <col min="2583" max="2816" width="11.5" style="80"/>
    <col min="2817" max="2817" width="7.33203125" style="80" customWidth="1"/>
    <col min="2818" max="2818" width="14.5" style="80" customWidth="1"/>
    <col min="2819" max="2823" width="18.6640625" style="80" customWidth="1"/>
    <col min="2824" max="2824" width="11.5" style="80" customWidth="1"/>
    <col min="2825" max="2825" width="11.5" style="80"/>
    <col min="2826" max="2826" width="7" style="80" customWidth="1"/>
    <col min="2827" max="2827" width="11.5" style="80"/>
    <col min="2828" max="2828" width="12.33203125" style="80" bestFit="1" customWidth="1"/>
    <col min="2829" max="2829" width="11.5" style="80"/>
    <col min="2830" max="2830" width="12.83203125" style="80" bestFit="1" customWidth="1"/>
    <col min="2831" max="2831" width="12.5" style="80" bestFit="1" customWidth="1"/>
    <col min="2832" max="2832" width="11.5" style="80"/>
    <col min="2833" max="2833" width="11.6640625" style="80" customWidth="1"/>
    <col min="2834" max="2834" width="11.5" style="80"/>
    <col min="2835" max="2835" width="13.6640625" style="80" customWidth="1"/>
    <col min="2836" max="2836" width="14.33203125" style="80" customWidth="1"/>
    <col min="2837" max="2837" width="6" style="80" customWidth="1"/>
    <col min="2838" max="2838" width="4.5" style="80" customWidth="1"/>
    <col min="2839" max="3072" width="11.5" style="80"/>
    <col min="3073" max="3073" width="7.33203125" style="80" customWidth="1"/>
    <col min="3074" max="3074" width="14.5" style="80" customWidth="1"/>
    <col min="3075" max="3079" width="18.6640625" style="80" customWidth="1"/>
    <col min="3080" max="3080" width="11.5" style="80" customWidth="1"/>
    <col min="3081" max="3081" width="11.5" style="80"/>
    <col min="3082" max="3082" width="7" style="80" customWidth="1"/>
    <col min="3083" max="3083" width="11.5" style="80"/>
    <col min="3084" max="3084" width="12.33203125" style="80" bestFit="1" customWidth="1"/>
    <col min="3085" max="3085" width="11.5" style="80"/>
    <col min="3086" max="3086" width="12.83203125" style="80" bestFit="1" customWidth="1"/>
    <col min="3087" max="3087" width="12.5" style="80" bestFit="1" customWidth="1"/>
    <col min="3088" max="3088" width="11.5" style="80"/>
    <col min="3089" max="3089" width="11.6640625" style="80" customWidth="1"/>
    <col min="3090" max="3090" width="11.5" style="80"/>
    <col min="3091" max="3091" width="13.6640625" style="80" customWidth="1"/>
    <col min="3092" max="3092" width="14.33203125" style="80" customWidth="1"/>
    <col min="3093" max="3093" width="6" style="80" customWidth="1"/>
    <col min="3094" max="3094" width="4.5" style="80" customWidth="1"/>
    <col min="3095" max="3328" width="11.5" style="80"/>
    <col min="3329" max="3329" width="7.33203125" style="80" customWidth="1"/>
    <col min="3330" max="3330" width="14.5" style="80" customWidth="1"/>
    <col min="3331" max="3335" width="18.6640625" style="80" customWidth="1"/>
    <col min="3336" max="3336" width="11.5" style="80" customWidth="1"/>
    <col min="3337" max="3337" width="11.5" style="80"/>
    <col min="3338" max="3338" width="7" style="80" customWidth="1"/>
    <col min="3339" max="3339" width="11.5" style="80"/>
    <col min="3340" max="3340" width="12.33203125" style="80" bestFit="1" customWidth="1"/>
    <col min="3341" max="3341" width="11.5" style="80"/>
    <col min="3342" max="3342" width="12.83203125" style="80" bestFit="1" customWidth="1"/>
    <col min="3343" max="3343" width="12.5" style="80" bestFit="1" customWidth="1"/>
    <col min="3344" max="3344" width="11.5" style="80"/>
    <col min="3345" max="3345" width="11.6640625" style="80" customWidth="1"/>
    <col min="3346" max="3346" width="11.5" style="80"/>
    <col min="3347" max="3347" width="13.6640625" style="80" customWidth="1"/>
    <col min="3348" max="3348" width="14.33203125" style="80" customWidth="1"/>
    <col min="3349" max="3349" width="6" style="80" customWidth="1"/>
    <col min="3350" max="3350" width="4.5" style="80" customWidth="1"/>
    <col min="3351" max="3584" width="11.5" style="80"/>
    <col min="3585" max="3585" width="7.33203125" style="80" customWidth="1"/>
    <col min="3586" max="3586" width="14.5" style="80" customWidth="1"/>
    <col min="3587" max="3591" width="18.6640625" style="80" customWidth="1"/>
    <col min="3592" max="3592" width="11.5" style="80" customWidth="1"/>
    <col min="3593" max="3593" width="11.5" style="80"/>
    <col min="3594" max="3594" width="7" style="80" customWidth="1"/>
    <col min="3595" max="3595" width="11.5" style="80"/>
    <col min="3596" max="3596" width="12.33203125" style="80" bestFit="1" customWidth="1"/>
    <col min="3597" max="3597" width="11.5" style="80"/>
    <col min="3598" max="3598" width="12.83203125" style="80" bestFit="1" customWidth="1"/>
    <col min="3599" max="3599" width="12.5" style="80" bestFit="1" customWidth="1"/>
    <col min="3600" max="3600" width="11.5" style="80"/>
    <col min="3601" max="3601" width="11.6640625" style="80" customWidth="1"/>
    <col min="3602" max="3602" width="11.5" style="80"/>
    <col min="3603" max="3603" width="13.6640625" style="80" customWidth="1"/>
    <col min="3604" max="3604" width="14.33203125" style="80" customWidth="1"/>
    <col min="3605" max="3605" width="6" style="80" customWidth="1"/>
    <col min="3606" max="3606" width="4.5" style="80" customWidth="1"/>
    <col min="3607" max="3840" width="11.5" style="80"/>
    <col min="3841" max="3841" width="7.33203125" style="80" customWidth="1"/>
    <col min="3842" max="3842" width="14.5" style="80" customWidth="1"/>
    <col min="3843" max="3847" width="18.6640625" style="80" customWidth="1"/>
    <col min="3848" max="3848" width="11.5" style="80" customWidth="1"/>
    <col min="3849" max="3849" width="11.5" style="80"/>
    <col min="3850" max="3850" width="7" style="80" customWidth="1"/>
    <col min="3851" max="3851" width="11.5" style="80"/>
    <col min="3852" max="3852" width="12.33203125" style="80" bestFit="1" customWidth="1"/>
    <col min="3853" max="3853" width="11.5" style="80"/>
    <col min="3854" max="3854" width="12.83203125" style="80" bestFit="1" customWidth="1"/>
    <col min="3855" max="3855" width="12.5" style="80" bestFit="1" customWidth="1"/>
    <col min="3856" max="3856" width="11.5" style="80"/>
    <col min="3857" max="3857" width="11.6640625" style="80" customWidth="1"/>
    <col min="3858" max="3858" width="11.5" style="80"/>
    <col min="3859" max="3859" width="13.6640625" style="80" customWidth="1"/>
    <col min="3860" max="3860" width="14.33203125" style="80" customWidth="1"/>
    <col min="3861" max="3861" width="6" style="80" customWidth="1"/>
    <col min="3862" max="3862" width="4.5" style="80" customWidth="1"/>
    <col min="3863" max="4096" width="11.5" style="80"/>
    <col min="4097" max="4097" width="7.33203125" style="80" customWidth="1"/>
    <col min="4098" max="4098" width="14.5" style="80" customWidth="1"/>
    <col min="4099" max="4103" width="18.6640625" style="80" customWidth="1"/>
    <col min="4104" max="4104" width="11.5" style="80" customWidth="1"/>
    <col min="4105" max="4105" width="11.5" style="80"/>
    <col min="4106" max="4106" width="7" style="80" customWidth="1"/>
    <col min="4107" max="4107" width="11.5" style="80"/>
    <col min="4108" max="4108" width="12.33203125" style="80" bestFit="1" customWidth="1"/>
    <col min="4109" max="4109" width="11.5" style="80"/>
    <col min="4110" max="4110" width="12.83203125" style="80" bestFit="1" customWidth="1"/>
    <col min="4111" max="4111" width="12.5" style="80" bestFit="1" customWidth="1"/>
    <col min="4112" max="4112" width="11.5" style="80"/>
    <col min="4113" max="4113" width="11.6640625" style="80" customWidth="1"/>
    <col min="4114" max="4114" width="11.5" style="80"/>
    <col min="4115" max="4115" width="13.6640625" style="80" customWidth="1"/>
    <col min="4116" max="4116" width="14.33203125" style="80" customWidth="1"/>
    <col min="4117" max="4117" width="6" style="80" customWidth="1"/>
    <col min="4118" max="4118" width="4.5" style="80" customWidth="1"/>
    <col min="4119" max="4352" width="11.5" style="80"/>
    <col min="4353" max="4353" width="7.33203125" style="80" customWidth="1"/>
    <col min="4354" max="4354" width="14.5" style="80" customWidth="1"/>
    <col min="4355" max="4359" width="18.6640625" style="80" customWidth="1"/>
    <col min="4360" max="4360" width="11.5" style="80" customWidth="1"/>
    <col min="4361" max="4361" width="11.5" style="80"/>
    <col min="4362" max="4362" width="7" style="80" customWidth="1"/>
    <col min="4363" max="4363" width="11.5" style="80"/>
    <col min="4364" max="4364" width="12.33203125" style="80" bestFit="1" customWidth="1"/>
    <col min="4365" max="4365" width="11.5" style="80"/>
    <col min="4366" max="4366" width="12.83203125" style="80" bestFit="1" customWidth="1"/>
    <col min="4367" max="4367" width="12.5" style="80" bestFit="1" customWidth="1"/>
    <col min="4368" max="4368" width="11.5" style="80"/>
    <col min="4369" max="4369" width="11.6640625" style="80" customWidth="1"/>
    <col min="4370" max="4370" width="11.5" style="80"/>
    <col min="4371" max="4371" width="13.6640625" style="80" customWidth="1"/>
    <col min="4372" max="4372" width="14.33203125" style="80" customWidth="1"/>
    <col min="4373" max="4373" width="6" style="80" customWidth="1"/>
    <col min="4374" max="4374" width="4.5" style="80" customWidth="1"/>
    <col min="4375" max="4608" width="11.5" style="80"/>
    <col min="4609" max="4609" width="7.33203125" style="80" customWidth="1"/>
    <col min="4610" max="4610" width="14.5" style="80" customWidth="1"/>
    <col min="4611" max="4615" width="18.6640625" style="80" customWidth="1"/>
    <col min="4616" max="4616" width="11.5" style="80" customWidth="1"/>
    <col min="4617" max="4617" width="11.5" style="80"/>
    <col min="4618" max="4618" width="7" style="80" customWidth="1"/>
    <col min="4619" max="4619" width="11.5" style="80"/>
    <col min="4620" max="4620" width="12.33203125" style="80" bestFit="1" customWidth="1"/>
    <col min="4621" max="4621" width="11.5" style="80"/>
    <col min="4622" max="4622" width="12.83203125" style="80" bestFit="1" customWidth="1"/>
    <col min="4623" max="4623" width="12.5" style="80" bestFit="1" customWidth="1"/>
    <col min="4624" max="4624" width="11.5" style="80"/>
    <col min="4625" max="4625" width="11.6640625" style="80" customWidth="1"/>
    <col min="4626" max="4626" width="11.5" style="80"/>
    <col min="4627" max="4627" width="13.6640625" style="80" customWidth="1"/>
    <col min="4628" max="4628" width="14.33203125" style="80" customWidth="1"/>
    <col min="4629" max="4629" width="6" style="80" customWidth="1"/>
    <col min="4630" max="4630" width="4.5" style="80" customWidth="1"/>
    <col min="4631" max="4864" width="11.5" style="80"/>
    <col min="4865" max="4865" width="7.33203125" style="80" customWidth="1"/>
    <col min="4866" max="4866" width="14.5" style="80" customWidth="1"/>
    <col min="4867" max="4871" width="18.6640625" style="80" customWidth="1"/>
    <col min="4872" max="4872" width="11.5" style="80" customWidth="1"/>
    <col min="4873" max="4873" width="11.5" style="80"/>
    <col min="4874" max="4874" width="7" style="80" customWidth="1"/>
    <col min="4875" max="4875" width="11.5" style="80"/>
    <col min="4876" max="4876" width="12.33203125" style="80" bestFit="1" customWidth="1"/>
    <col min="4877" max="4877" width="11.5" style="80"/>
    <col min="4878" max="4878" width="12.83203125" style="80" bestFit="1" customWidth="1"/>
    <col min="4879" max="4879" width="12.5" style="80" bestFit="1" customWidth="1"/>
    <col min="4880" max="4880" width="11.5" style="80"/>
    <col min="4881" max="4881" width="11.6640625" style="80" customWidth="1"/>
    <col min="4882" max="4882" width="11.5" style="80"/>
    <col min="4883" max="4883" width="13.6640625" style="80" customWidth="1"/>
    <col min="4884" max="4884" width="14.33203125" style="80" customWidth="1"/>
    <col min="4885" max="4885" width="6" style="80" customWidth="1"/>
    <col min="4886" max="4886" width="4.5" style="80" customWidth="1"/>
    <col min="4887" max="5120" width="11.5" style="80"/>
    <col min="5121" max="5121" width="7.33203125" style="80" customWidth="1"/>
    <col min="5122" max="5122" width="14.5" style="80" customWidth="1"/>
    <col min="5123" max="5127" width="18.6640625" style="80" customWidth="1"/>
    <col min="5128" max="5128" width="11.5" style="80" customWidth="1"/>
    <col min="5129" max="5129" width="11.5" style="80"/>
    <col min="5130" max="5130" width="7" style="80" customWidth="1"/>
    <col min="5131" max="5131" width="11.5" style="80"/>
    <col min="5132" max="5132" width="12.33203125" style="80" bestFit="1" customWidth="1"/>
    <col min="5133" max="5133" width="11.5" style="80"/>
    <col min="5134" max="5134" width="12.83203125" style="80" bestFit="1" customWidth="1"/>
    <col min="5135" max="5135" width="12.5" style="80" bestFit="1" customWidth="1"/>
    <col min="5136" max="5136" width="11.5" style="80"/>
    <col min="5137" max="5137" width="11.6640625" style="80" customWidth="1"/>
    <col min="5138" max="5138" width="11.5" style="80"/>
    <col min="5139" max="5139" width="13.6640625" style="80" customWidth="1"/>
    <col min="5140" max="5140" width="14.33203125" style="80" customWidth="1"/>
    <col min="5141" max="5141" width="6" style="80" customWidth="1"/>
    <col min="5142" max="5142" width="4.5" style="80" customWidth="1"/>
    <col min="5143" max="5376" width="11.5" style="80"/>
    <col min="5377" max="5377" width="7.33203125" style="80" customWidth="1"/>
    <col min="5378" max="5378" width="14.5" style="80" customWidth="1"/>
    <col min="5379" max="5383" width="18.6640625" style="80" customWidth="1"/>
    <col min="5384" max="5384" width="11.5" style="80" customWidth="1"/>
    <col min="5385" max="5385" width="11.5" style="80"/>
    <col min="5386" max="5386" width="7" style="80" customWidth="1"/>
    <col min="5387" max="5387" width="11.5" style="80"/>
    <col min="5388" max="5388" width="12.33203125" style="80" bestFit="1" customWidth="1"/>
    <col min="5389" max="5389" width="11.5" style="80"/>
    <col min="5390" max="5390" width="12.83203125" style="80" bestFit="1" customWidth="1"/>
    <col min="5391" max="5391" width="12.5" style="80" bestFit="1" customWidth="1"/>
    <col min="5392" max="5392" width="11.5" style="80"/>
    <col min="5393" max="5393" width="11.6640625" style="80" customWidth="1"/>
    <col min="5394" max="5394" width="11.5" style="80"/>
    <col min="5395" max="5395" width="13.6640625" style="80" customWidth="1"/>
    <col min="5396" max="5396" width="14.33203125" style="80" customWidth="1"/>
    <col min="5397" max="5397" width="6" style="80" customWidth="1"/>
    <col min="5398" max="5398" width="4.5" style="80" customWidth="1"/>
    <col min="5399" max="5632" width="11.5" style="80"/>
    <col min="5633" max="5633" width="7.33203125" style="80" customWidth="1"/>
    <col min="5634" max="5634" width="14.5" style="80" customWidth="1"/>
    <col min="5635" max="5639" width="18.6640625" style="80" customWidth="1"/>
    <col min="5640" max="5640" width="11.5" style="80" customWidth="1"/>
    <col min="5641" max="5641" width="11.5" style="80"/>
    <col min="5642" max="5642" width="7" style="80" customWidth="1"/>
    <col min="5643" max="5643" width="11.5" style="80"/>
    <col min="5644" max="5644" width="12.33203125" style="80" bestFit="1" customWidth="1"/>
    <col min="5645" max="5645" width="11.5" style="80"/>
    <col min="5646" max="5646" width="12.83203125" style="80" bestFit="1" customWidth="1"/>
    <col min="5647" max="5647" width="12.5" style="80" bestFit="1" customWidth="1"/>
    <col min="5648" max="5648" width="11.5" style="80"/>
    <col min="5649" max="5649" width="11.6640625" style="80" customWidth="1"/>
    <col min="5650" max="5650" width="11.5" style="80"/>
    <col min="5651" max="5651" width="13.6640625" style="80" customWidth="1"/>
    <col min="5652" max="5652" width="14.33203125" style="80" customWidth="1"/>
    <col min="5653" max="5653" width="6" style="80" customWidth="1"/>
    <col min="5654" max="5654" width="4.5" style="80" customWidth="1"/>
    <col min="5655" max="5888" width="11.5" style="80"/>
    <col min="5889" max="5889" width="7.33203125" style="80" customWidth="1"/>
    <col min="5890" max="5890" width="14.5" style="80" customWidth="1"/>
    <col min="5891" max="5895" width="18.6640625" style="80" customWidth="1"/>
    <col min="5896" max="5896" width="11.5" style="80" customWidth="1"/>
    <col min="5897" max="5897" width="11.5" style="80"/>
    <col min="5898" max="5898" width="7" style="80" customWidth="1"/>
    <col min="5899" max="5899" width="11.5" style="80"/>
    <col min="5900" max="5900" width="12.33203125" style="80" bestFit="1" customWidth="1"/>
    <col min="5901" max="5901" width="11.5" style="80"/>
    <col min="5902" max="5902" width="12.83203125" style="80" bestFit="1" customWidth="1"/>
    <col min="5903" max="5903" width="12.5" style="80" bestFit="1" customWidth="1"/>
    <col min="5904" max="5904" width="11.5" style="80"/>
    <col min="5905" max="5905" width="11.6640625" style="80" customWidth="1"/>
    <col min="5906" max="5906" width="11.5" style="80"/>
    <col min="5907" max="5907" width="13.6640625" style="80" customWidth="1"/>
    <col min="5908" max="5908" width="14.33203125" style="80" customWidth="1"/>
    <col min="5909" max="5909" width="6" style="80" customWidth="1"/>
    <col min="5910" max="5910" width="4.5" style="80" customWidth="1"/>
    <col min="5911" max="6144" width="11.5" style="80"/>
    <col min="6145" max="6145" width="7.33203125" style="80" customWidth="1"/>
    <col min="6146" max="6146" width="14.5" style="80" customWidth="1"/>
    <col min="6147" max="6151" width="18.6640625" style="80" customWidth="1"/>
    <col min="6152" max="6152" width="11.5" style="80" customWidth="1"/>
    <col min="6153" max="6153" width="11.5" style="80"/>
    <col min="6154" max="6154" width="7" style="80" customWidth="1"/>
    <col min="6155" max="6155" width="11.5" style="80"/>
    <col min="6156" max="6156" width="12.33203125" style="80" bestFit="1" customWidth="1"/>
    <col min="6157" max="6157" width="11.5" style="80"/>
    <col min="6158" max="6158" width="12.83203125" style="80" bestFit="1" customWidth="1"/>
    <col min="6159" max="6159" width="12.5" style="80" bestFit="1" customWidth="1"/>
    <col min="6160" max="6160" width="11.5" style="80"/>
    <col min="6161" max="6161" width="11.6640625" style="80" customWidth="1"/>
    <col min="6162" max="6162" width="11.5" style="80"/>
    <col min="6163" max="6163" width="13.6640625" style="80" customWidth="1"/>
    <col min="6164" max="6164" width="14.33203125" style="80" customWidth="1"/>
    <col min="6165" max="6165" width="6" style="80" customWidth="1"/>
    <col min="6166" max="6166" width="4.5" style="80" customWidth="1"/>
    <col min="6167" max="6400" width="11.5" style="80"/>
    <col min="6401" max="6401" width="7.33203125" style="80" customWidth="1"/>
    <col min="6402" max="6402" width="14.5" style="80" customWidth="1"/>
    <col min="6403" max="6407" width="18.6640625" style="80" customWidth="1"/>
    <col min="6408" max="6408" width="11.5" style="80" customWidth="1"/>
    <col min="6409" max="6409" width="11.5" style="80"/>
    <col min="6410" max="6410" width="7" style="80" customWidth="1"/>
    <col min="6411" max="6411" width="11.5" style="80"/>
    <col min="6412" max="6412" width="12.33203125" style="80" bestFit="1" customWidth="1"/>
    <col min="6413" max="6413" width="11.5" style="80"/>
    <col min="6414" max="6414" width="12.83203125" style="80" bestFit="1" customWidth="1"/>
    <col min="6415" max="6415" width="12.5" style="80" bestFit="1" customWidth="1"/>
    <col min="6416" max="6416" width="11.5" style="80"/>
    <col min="6417" max="6417" width="11.6640625" style="80" customWidth="1"/>
    <col min="6418" max="6418" width="11.5" style="80"/>
    <col min="6419" max="6419" width="13.6640625" style="80" customWidth="1"/>
    <col min="6420" max="6420" width="14.33203125" style="80" customWidth="1"/>
    <col min="6421" max="6421" width="6" style="80" customWidth="1"/>
    <col min="6422" max="6422" width="4.5" style="80" customWidth="1"/>
    <col min="6423" max="6656" width="11.5" style="80"/>
    <col min="6657" max="6657" width="7.33203125" style="80" customWidth="1"/>
    <col min="6658" max="6658" width="14.5" style="80" customWidth="1"/>
    <col min="6659" max="6663" width="18.6640625" style="80" customWidth="1"/>
    <col min="6664" max="6664" width="11.5" style="80" customWidth="1"/>
    <col min="6665" max="6665" width="11.5" style="80"/>
    <col min="6666" max="6666" width="7" style="80" customWidth="1"/>
    <col min="6667" max="6667" width="11.5" style="80"/>
    <col min="6668" max="6668" width="12.33203125" style="80" bestFit="1" customWidth="1"/>
    <col min="6669" max="6669" width="11.5" style="80"/>
    <col min="6670" max="6670" width="12.83203125" style="80" bestFit="1" customWidth="1"/>
    <col min="6671" max="6671" width="12.5" style="80" bestFit="1" customWidth="1"/>
    <col min="6672" max="6672" width="11.5" style="80"/>
    <col min="6673" max="6673" width="11.6640625" style="80" customWidth="1"/>
    <col min="6674" max="6674" width="11.5" style="80"/>
    <col min="6675" max="6675" width="13.6640625" style="80" customWidth="1"/>
    <col min="6676" max="6676" width="14.33203125" style="80" customWidth="1"/>
    <col min="6677" max="6677" width="6" style="80" customWidth="1"/>
    <col min="6678" max="6678" width="4.5" style="80" customWidth="1"/>
    <col min="6679" max="6912" width="11.5" style="80"/>
    <col min="6913" max="6913" width="7.33203125" style="80" customWidth="1"/>
    <col min="6914" max="6914" width="14.5" style="80" customWidth="1"/>
    <col min="6915" max="6919" width="18.6640625" style="80" customWidth="1"/>
    <col min="6920" max="6920" width="11.5" style="80" customWidth="1"/>
    <col min="6921" max="6921" width="11.5" style="80"/>
    <col min="6922" max="6922" width="7" style="80" customWidth="1"/>
    <col min="6923" max="6923" width="11.5" style="80"/>
    <col min="6924" max="6924" width="12.33203125" style="80" bestFit="1" customWidth="1"/>
    <col min="6925" max="6925" width="11.5" style="80"/>
    <col min="6926" max="6926" width="12.83203125" style="80" bestFit="1" customWidth="1"/>
    <col min="6927" max="6927" width="12.5" style="80" bestFit="1" customWidth="1"/>
    <col min="6928" max="6928" width="11.5" style="80"/>
    <col min="6929" max="6929" width="11.6640625" style="80" customWidth="1"/>
    <col min="6930" max="6930" width="11.5" style="80"/>
    <col min="6931" max="6931" width="13.6640625" style="80" customWidth="1"/>
    <col min="6932" max="6932" width="14.33203125" style="80" customWidth="1"/>
    <col min="6933" max="6933" width="6" style="80" customWidth="1"/>
    <col min="6934" max="6934" width="4.5" style="80" customWidth="1"/>
    <col min="6935" max="7168" width="11.5" style="80"/>
    <col min="7169" max="7169" width="7.33203125" style="80" customWidth="1"/>
    <col min="7170" max="7170" width="14.5" style="80" customWidth="1"/>
    <col min="7171" max="7175" width="18.6640625" style="80" customWidth="1"/>
    <col min="7176" max="7176" width="11.5" style="80" customWidth="1"/>
    <col min="7177" max="7177" width="11.5" style="80"/>
    <col min="7178" max="7178" width="7" style="80" customWidth="1"/>
    <col min="7179" max="7179" width="11.5" style="80"/>
    <col min="7180" max="7180" width="12.33203125" style="80" bestFit="1" customWidth="1"/>
    <col min="7181" max="7181" width="11.5" style="80"/>
    <col min="7182" max="7182" width="12.83203125" style="80" bestFit="1" customWidth="1"/>
    <col min="7183" max="7183" width="12.5" style="80" bestFit="1" customWidth="1"/>
    <col min="7184" max="7184" width="11.5" style="80"/>
    <col min="7185" max="7185" width="11.6640625" style="80" customWidth="1"/>
    <col min="7186" max="7186" width="11.5" style="80"/>
    <col min="7187" max="7187" width="13.6640625" style="80" customWidth="1"/>
    <col min="7188" max="7188" width="14.33203125" style="80" customWidth="1"/>
    <col min="7189" max="7189" width="6" style="80" customWidth="1"/>
    <col min="7190" max="7190" width="4.5" style="80" customWidth="1"/>
    <col min="7191" max="7424" width="11.5" style="80"/>
    <col min="7425" max="7425" width="7.33203125" style="80" customWidth="1"/>
    <col min="7426" max="7426" width="14.5" style="80" customWidth="1"/>
    <col min="7427" max="7431" width="18.6640625" style="80" customWidth="1"/>
    <col min="7432" max="7432" width="11.5" style="80" customWidth="1"/>
    <col min="7433" max="7433" width="11.5" style="80"/>
    <col min="7434" max="7434" width="7" style="80" customWidth="1"/>
    <col min="7435" max="7435" width="11.5" style="80"/>
    <col min="7436" max="7436" width="12.33203125" style="80" bestFit="1" customWidth="1"/>
    <col min="7437" max="7437" width="11.5" style="80"/>
    <col min="7438" max="7438" width="12.83203125" style="80" bestFit="1" customWidth="1"/>
    <col min="7439" max="7439" width="12.5" style="80" bestFit="1" customWidth="1"/>
    <col min="7440" max="7440" width="11.5" style="80"/>
    <col min="7441" max="7441" width="11.6640625" style="80" customWidth="1"/>
    <col min="7442" max="7442" width="11.5" style="80"/>
    <col min="7443" max="7443" width="13.6640625" style="80" customWidth="1"/>
    <col min="7444" max="7444" width="14.33203125" style="80" customWidth="1"/>
    <col min="7445" max="7445" width="6" style="80" customWidth="1"/>
    <col min="7446" max="7446" width="4.5" style="80" customWidth="1"/>
    <col min="7447" max="7680" width="11.5" style="80"/>
    <col min="7681" max="7681" width="7.33203125" style="80" customWidth="1"/>
    <col min="7682" max="7682" width="14.5" style="80" customWidth="1"/>
    <col min="7683" max="7687" width="18.6640625" style="80" customWidth="1"/>
    <col min="7688" max="7688" width="11.5" style="80" customWidth="1"/>
    <col min="7689" max="7689" width="11.5" style="80"/>
    <col min="7690" max="7690" width="7" style="80" customWidth="1"/>
    <col min="7691" max="7691" width="11.5" style="80"/>
    <col min="7692" max="7692" width="12.33203125" style="80" bestFit="1" customWidth="1"/>
    <col min="7693" max="7693" width="11.5" style="80"/>
    <col min="7694" max="7694" width="12.83203125" style="80" bestFit="1" customWidth="1"/>
    <col min="7695" max="7695" width="12.5" style="80" bestFit="1" customWidth="1"/>
    <col min="7696" max="7696" width="11.5" style="80"/>
    <col min="7697" max="7697" width="11.6640625" style="80" customWidth="1"/>
    <col min="7698" max="7698" width="11.5" style="80"/>
    <col min="7699" max="7699" width="13.6640625" style="80" customWidth="1"/>
    <col min="7700" max="7700" width="14.33203125" style="80" customWidth="1"/>
    <col min="7701" max="7701" width="6" style="80" customWidth="1"/>
    <col min="7702" max="7702" width="4.5" style="80" customWidth="1"/>
    <col min="7703" max="7936" width="11.5" style="80"/>
    <col min="7937" max="7937" width="7.33203125" style="80" customWidth="1"/>
    <col min="7938" max="7938" width="14.5" style="80" customWidth="1"/>
    <col min="7939" max="7943" width="18.6640625" style="80" customWidth="1"/>
    <col min="7944" max="7944" width="11.5" style="80" customWidth="1"/>
    <col min="7945" max="7945" width="11.5" style="80"/>
    <col min="7946" max="7946" width="7" style="80" customWidth="1"/>
    <col min="7947" max="7947" width="11.5" style="80"/>
    <col min="7948" max="7948" width="12.33203125" style="80" bestFit="1" customWidth="1"/>
    <col min="7949" max="7949" width="11.5" style="80"/>
    <col min="7950" max="7950" width="12.83203125" style="80" bestFit="1" customWidth="1"/>
    <col min="7951" max="7951" width="12.5" style="80" bestFit="1" customWidth="1"/>
    <col min="7952" max="7952" width="11.5" style="80"/>
    <col min="7953" max="7953" width="11.6640625" style="80" customWidth="1"/>
    <col min="7954" max="7954" width="11.5" style="80"/>
    <col min="7955" max="7955" width="13.6640625" style="80" customWidth="1"/>
    <col min="7956" max="7956" width="14.33203125" style="80" customWidth="1"/>
    <col min="7957" max="7957" width="6" style="80" customWidth="1"/>
    <col min="7958" max="7958" width="4.5" style="80" customWidth="1"/>
    <col min="7959" max="8192" width="11.5" style="80"/>
    <col min="8193" max="8193" width="7.33203125" style="80" customWidth="1"/>
    <col min="8194" max="8194" width="14.5" style="80" customWidth="1"/>
    <col min="8195" max="8199" width="18.6640625" style="80" customWidth="1"/>
    <col min="8200" max="8200" width="11.5" style="80" customWidth="1"/>
    <col min="8201" max="8201" width="11.5" style="80"/>
    <col min="8202" max="8202" width="7" style="80" customWidth="1"/>
    <col min="8203" max="8203" width="11.5" style="80"/>
    <col min="8204" max="8204" width="12.33203125" style="80" bestFit="1" customWidth="1"/>
    <col min="8205" max="8205" width="11.5" style="80"/>
    <col min="8206" max="8206" width="12.83203125" style="80" bestFit="1" customWidth="1"/>
    <col min="8207" max="8207" width="12.5" style="80" bestFit="1" customWidth="1"/>
    <col min="8208" max="8208" width="11.5" style="80"/>
    <col min="8209" max="8209" width="11.6640625" style="80" customWidth="1"/>
    <col min="8210" max="8210" width="11.5" style="80"/>
    <col min="8211" max="8211" width="13.6640625" style="80" customWidth="1"/>
    <col min="8212" max="8212" width="14.33203125" style="80" customWidth="1"/>
    <col min="8213" max="8213" width="6" style="80" customWidth="1"/>
    <col min="8214" max="8214" width="4.5" style="80" customWidth="1"/>
    <col min="8215" max="8448" width="11.5" style="80"/>
    <col min="8449" max="8449" width="7.33203125" style="80" customWidth="1"/>
    <col min="8450" max="8450" width="14.5" style="80" customWidth="1"/>
    <col min="8451" max="8455" width="18.6640625" style="80" customWidth="1"/>
    <col min="8456" max="8456" width="11.5" style="80" customWidth="1"/>
    <col min="8457" max="8457" width="11.5" style="80"/>
    <col min="8458" max="8458" width="7" style="80" customWidth="1"/>
    <col min="8459" max="8459" width="11.5" style="80"/>
    <col min="8460" max="8460" width="12.33203125" style="80" bestFit="1" customWidth="1"/>
    <col min="8461" max="8461" width="11.5" style="80"/>
    <col min="8462" max="8462" width="12.83203125" style="80" bestFit="1" customWidth="1"/>
    <col min="8463" max="8463" width="12.5" style="80" bestFit="1" customWidth="1"/>
    <col min="8464" max="8464" width="11.5" style="80"/>
    <col min="8465" max="8465" width="11.6640625" style="80" customWidth="1"/>
    <col min="8466" max="8466" width="11.5" style="80"/>
    <col min="8467" max="8467" width="13.6640625" style="80" customWidth="1"/>
    <col min="8468" max="8468" width="14.33203125" style="80" customWidth="1"/>
    <col min="8469" max="8469" width="6" style="80" customWidth="1"/>
    <col min="8470" max="8470" width="4.5" style="80" customWidth="1"/>
    <col min="8471" max="8704" width="11.5" style="80"/>
    <col min="8705" max="8705" width="7.33203125" style="80" customWidth="1"/>
    <col min="8706" max="8706" width="14.5" style="80" customWidth="1"/>
    <col min="8707" max="8711" width="18.6640625" style="80" customWidth="1"/>
    <col min="8712" max="8712" width="11.5" style="80" customWidth="1"/>
    <col min="8713" max="8713" width="11.5" style="80"/>
    <col min="8714" max="8714" width="7" style="80" customWidth="1"/>
    <col min="8715" max="8715" width="11.5" style="80"/>
    <col min="8716" max="8716" width="12.33203125" style="80" bestFit="1" customWidth="1"/>
    <col min="8717" max="8717" width="11.5" style="80"/>
    <col min="8718" max="8718" width="12.83203125" style="80" bestFit="1" customWidth="1"/>
    <col min="8719" max="8719" width="12.5" style="80" bestFit="1" customWidth="1"/>
    <col min="8720" max="8720" width="11.5" style="80"/>
    <col min="8721" max="8721" width="11.6640625" style="80" customWidth="1"/>
    <col min="8722" max="8722" width="11.5" style="80"/>
    <col min="8723" max="8723" width="13.6640625" style="80" customWidth="1"/>
    <col min="8724" max="8724" width="14.33203125" style="80" customWidth="1"/>
    <col min="8725" max="8725" width="6" style="80" customWidth="1"/>
    <col min="8726" max="8726" width="4.5" style="80" customWidth="1"/>
    <col min="8727" max="8960" width="11.5" style="80"/>
    <col min="8961" max="8961" width="7.33203125" style="80" customWidth="1"/>
    <col min="8962" max="8962" width="14.5" style="80" customWidth="1"/>
    <col min="8963" max="8967" width="18.6640625" style="80" customWidth="1"/>
    <col min="8968" max="8968" width="11.5" style="80" customWidth="1"/>
    <col min="8969" max="8969" width="11.5" style="80"/>
    <col min="8970" max="8970" width="7" style="80" customWidth="1"/>
    <col min="8971" max="8971" width="11.5" style="80"/>
    <col min="8972" max="8972" width="12.33203125" style="80" bestFit="1" customWidth="1"/>
    <col min="8973" max="8973" width="11.5" style="80"/>
    <col min="8974" max="8974" width="12.83203125" style="80" bestFit="1" customWidth="1"/>
    <col min="8975" max="8975" width="12.5" style="80" bestFit="1" customWidth="1"/>
    <col min="8976" max="8976" width="11.5" style="80"/>
    <col min="8977" max="8977" width="11.6640625" style="80" customWidth="1"/>
    <col min="8978" max="8978" width="11.5" style="80"/>
    <col min="8979" max="8979" width="13.6640625" style="80" customWidth="1"/>
    <col min="8980" max="8980" width="14.33203125" style="80" customWidth="1"/>
    <col min="8981" max="8981" width="6" style="80" customWidth="1"/>
    <col min="8982" max="8982" width="4.5" style="80" customWidth="1"/>
    <col min="8983" max="9216" width="11.5" style="80"/>
    <col min="9217" max="9217" width="7.33203125" style="80" customWidth="1"/>
    <col min="9218" max="9218" width="14.5" style="80" customWidth="1"/>
    <col min="9219" max="9223" width="18.6640625" style="80" customWidth="1"/>
    <col min="9224" max="9224" width="11.5" style="80" customWidth="1"/>
    <col min="9225" max="9225" width="11.5" style="80"/>
    <col min="9226" max="9226" width="7" style="80" customWidth="1"/>
    <col min="9227" max="9227" width="11.5" style="80"/>
    <col min="9228" max="9228" width="12.33203125" style="80" bestFit="1" customWidth="1"/>
    <col min="9229" max="9229" width="11.5" style="80"/>
    <col min="9230" max="9230" width="12.83203125" style="80" bestFit="1" customWidth="1"/>
    <col min="9231" max="9231" width="12.5" style="80" bestFit="1" customWidth="1"/>
    <col min="9232" max="9232" width="11.5" style="80"/>
    <col min="9233" max="9233" width="11.6640625" style="80" customWidth="1"/>
    <col min="9234" max="9234" width="11.5" style="80"/>
    <col min="9235" max="9235" width="13.6640625" style="80" customWidth="1"/>
    <col min="9236" max="9236" width="14.33203125" style="80" customWidth="1"/>
    <col min="9237" max="9237" width="6" style="80" customWidth="1"/>
    <col min="9238" max="9238" width="4.5" style="80" customWidth="1"/>
    <col min="9239" max="9472" width="11.5" style="80"/>
    <col min="9473" max="9473" width="7.33203125" style="80" customWidth="1"/>
    <col min="9474" max="9474" width="14.5" style="80" customWidth="1"/>
    <col min="9475" max="9479" width="18.6640625" style="80" customWidth="1"/>
    <col min="9480" max="9480" width="11.5" style="80" customWidth="1"/>
    <col min="9481" max="9481" width="11.5" style="80"/>
    <col min="9482" max="9482" width="7" style="80" customWidth="1"/>
    <col min="9483" max="9483" width="11.5" style="80"/>
    <col min="9484" max="9484" width="12.33203125" style="80" bestFit="1" customWidth="1"/>
    <col min="9485" max="9485" width="11.5" style="80"/>
    <col min="9486" max="9486" width="12.83203125" style="80" bestFit="1" customWidth="1"/>
    <col min="9487" max="9487" width="12.5" style="80" bestFit="1" customWidth="1"/>
    <col min="9488" max="9488" width="11.5" style="80"/>
    <col min="9489" max="9489" width="11.6640625" style="80" customWidth="1"/>
    <col min="9490" max="9490" width="11.5" style="80"/>
    <col min="9491" max="9491" width="13.6640625" style="80" customWidth="1"/>
    <col min="9492" max="9492" width="14.33203125" style="80" customWidth="1"/>
    <col min="9493" max="9493" width="6" style="80" customWidth="1"/>
    <col min="9494" max="9494" width="4.5" style="80" customWidth="1"/>
    <col min="9495" max="9728" width="11.5" style="80"/>
    <col min="9729" max="9729" width="7.33203125" style="80" customWidth="1"/>
    <col min="9730" max="9730" width="14.5" style="80" customWidth="1"/>
    <col min="9731" max="9735" width="18.6640625" style="80" customWidth="1"/>
    <col min="9736" max="9736" width="11.5" style="80" customWidth="1"/>
    <col min="9737" max="9737" width="11.5" style="80"/>
    <col min="9738" max="9738" width="7" style="80" customWidth="1"/>
    <col min="9739" max="9739" width="11.5" style="80"/>
    <col min="9740" max="9740" width="12.33203125" style="80" bestFit="1" customWidth="1"/>
    <col min="9741" max="9741" width="11.5" style="80"/>
    <col min="9742" max="9742" width="12.83203125" style="80" bestFit="1" customWidth="1"/>
    <col min="9743" max="9743" width="12.5" style="80" bestFit="1" customWidth="1"/>
    <col min="9744" max="9744" width="11.5" style="80"/>
    <col min="9745" max="9745" width="11.6640625" style="80" customWidth="1"/>
    <col min="9746" max="9746" width="11.5" style="80"/>
    <col min="9747" max="9747" width="13.6640625" style="80" customWidth="1"/>
    <col min="9748" max="9748" width="14.33203125" style="80" customWidth="1"/>
    <col min="9749" max="9749" width="6" style="80" customWidth="1"/>
    <col min="9750" max="9750" width="4.5" style="80" customWidth="1"/>
    <col min="9751" max="9984" width="11.5" style="80"/>
    <col min="9985" max="9985" width="7.33203125" style="80" customWidth="1"/>
    <col min="9986" max="9986" width="14.5" style="80" customWidth="1"/>
    <col min="9987" max="9991" width="18.6640625" style="80" customWidth="1"/>
    <col min="9992" max="9992" width="11.5" style="80" customWidth="1"/>
    <col min="9993" max="9993" width="11.5" style="80"/>
    <col min="9994" max="9994" width="7" style="80" customWidth="1"/>
    <col min="9995" max="9995" width="11.5" style="80"/>
    <col min="9996" max="9996" width="12.33203125" style="80" bestFit="1" customWidth="1"/>
    <col min="9997" max="9997" width="11.5" style="80"/>
    <col min="9998" max="9998" width="12.83203125" style="80" bestFit="1" customWidth="1"/>
    <col min="9999" max="9999" width="12.5" style="80" bestFit="1" customWidth="1"/>
    <col min="10000" max="10000" width="11.5" style="80"/>
    <col min="10001" max="10001" width="11.6640625" style="80" customWidth="1"/>
    <col min="10002" max="10002" width="11.5" style="80"/>
    <col min="10003" max="10003" width="13.6640625" style="80" customWidth="1"/>
    <col min="10004" max="10004" width="14.33203125" style="80" customWidth="1"/>
    <col min="10005" max="10005" width="6" style="80" customWidth="1"/>
    <col min="10006" max="10006" width="4.5" style="80" customWidth="1"/>
    <col min="10007" max="10240" width="11.5" style="80"/>
    <col min="10241" max="10241" width="7.33203125" style="80" customWidth="1"/>
    <col min="10242" max="10242" width="14.5" style="80" customWidth="1"/>
    <col min="10243" max="10247" width="18.6640625" style="80" customWidth="1"/>
    <col min="10248" max="10248" width="11.5" style="80" customWidth="1"/>
    <col min="10249" max="10249" width="11.5" style="80"/>
    <col min="10250" max="10250" width="7" style="80" customWidth="1"/>
    <col min="10251" max="10251" width="11.5" style="80"/>
    <col min="10252" max="10252" width="12.33203125" style="80" bestFit="1" customWidth="1"/>
    <col min="10253" max="10253" width="11.5" style="80"/>
    <col min="10254" max="10254" width="12.83203125" style="80" bestFit="1" customWidth="1"/>
    <col min="10255" max="10255" width="12.5" style="80" bestFit="1" customWidth="1"/>
    <col min="10256" max="10256" width="11.5" style="80"/>
    <col min="10257" max="10257" width="11.6640625" style="80" customWidth="1"/>
    <col min="10258" max="10258" width="11.5" style="80"/>
    <col min="10259" max="10259" width="13.6640625" style="80" customWidth="1"/>
    <col min="10260" max="10260" width="14.33203125" style="80" customWidth="1"/>
    <col min="10261" max="10261" width="6" style="80" customWidth="1"/>
    <col min="10262" max="10262" width="4.5" style="80" customWidth="1"/>
    <col min="10263" max="10496" width="11.5" style="80"/>
    <col min="10497" max="10497" width="7.33203125" style="80" customWidth="1"/>
    <col min="10498" max="10498" width="14.5" style="80" customWidth="1"/>
    <col min="10499" max="10503" width="18.6640625" style="80" customWidth="1"/>
    <col min="10504" max="10504" width="11.5" style="80" customWidth="1"/>
    <col min="10505" max="10505" width="11.5" style="80"/>
    <col min="10506" max="10506" width="7" style="80" customWidth="1"/>
    <col min="10507" max="10507" width="11.5" style="80"/>
    <col min="10508" max="10508" width="12.33203125" style="80" bestFit="1" customWidth="1"/>
    <col min="10509" max="10509" width="11.5" style="80"/>
    <col min="10510" max="10510" width="12.83203125" style="80" bestFit="1" customWidth="1"/>
    <col min="10511" max="10511" width="12.5" style="80" bestFit="1" customWidth="1"/>
    <col min="10512" max="10512" width="11.5" style="80"/>
    <col min="10513" max="10513" width="11.6640625" style="80" customWidth="1"/>
    <col min="10514" max="10514" width="11.5" style="80"/>
    <col min="10515" max="10515" width="13.6640625" style="80" customWidth="1"/>
    <col min="10516" max="10516" width="14.33203125" style="80" customWidth="1"/>
    <col min="10517" max="10517" width="6" style="80" customWidth="1"/>
    <col min="10518" max="10518" width="4.5" style="80" customWidth="1"/>
    <col min="10519" max="10752" width="11.5" style="80"/>
    <col min="10753" max="10753" width="7.33203125" style="80" customWidth="1"/>
    <col min="10754" max="10754" width="14.5" style="80" customWidth="1"/>
    <col min="10755" max="10759" width="18.6640625" style="80" customWidth="1"/>
    <col min="10760" max="10760" width="11.5" style="80" customWidth="1"/>
    <col min="10761" max="10761" width="11.5" style="80"/>
    <col min="10762" max="10762" width="7" style="80" customWidth="1"/>
    <col min="10763" max="10763" width="11.5" style="80"/>
    <col min="10764" max="10764" width="12.33203125" style="80" bestFit="1" customWidth="1"/>
    <col min="10765" max="10765" width="11.5" style="80"/>
    <col min="10766" max="10766" width="12.83203125" style="80" bestFit="1" customWidth="1"/>
    <col min="10767" max="10767" width="12.5" style="80" bestFit="1" customWidth="1"/>
    <col min="10768" max="10768" width="11.5" style="80"/>
    <col min="10769" max="10769" width="11.6640625" style="80" customWidth="1"/>
    <col min="10770" max="10770" width="11.5" style="80"/>
    <col min="10771" max="10771" width="13.6640625" style="80" customWidth="1"/>
    <col min="10772" max="10772" width="14.33203125" style="80" customWidth="1"/>
    <col min="10773" max="10773" width="6" style="80" customWidth="1"/>
    <col min="10774" max="10774" width="4.5" style="80" customWidth="1"/>
    <col min="10775" max="11008" width="11.5" style="80"/>
    <col min="11009" max="11009" width="7.33203125" style="80" customWidth="1"/>
    <col min="11010" max="11010" width="14.5" style="80" customWidth="1"/>
    <col min="11011" max="11015" width="18.6640625" style="80" customWidth="1"/>
    <col min="11016" max="11016" width="11.5" style="80" customWidth="1"/>
    <col min="11017" max="11017" width="11.5" style="80"/>
    <col min="11018" max="11018" width="7" style="80" customWidth="1"/>
    <col min="11019" max="11019" width="11.5" style="80"/>
    <col min="11020" max="11020" width="12.33203125" style="80" bestFit="1" customWidth="1"/>
    <col min="11021" max="11021" width="11.5" style="80"/>
    <col min="11022" max="11022" width="12.83203125" style="80" bestFit="1" customWidth="1"/>
    <col min="11023" max="11023" width="12.5" style="80" bestFit="1" customWidth="1"/>
    <col min="11024" max="11024" width="11.5" style="80"/>
    <col min="11025" max="11025" width="11.6640625" style="80" customWidth="1"/>
    <col min="11026" max="11026" width="11.5" style="80"/>
    <col min="11027" max="11027" width="13.6640625" style="80" customWidth="1"/>
    <col min="11028" max="11028" width="14.33203125" style="80" customWidth="1"/>
    <col min="11029" max="11029" width="6" style="80" customWidth="1"/>
    <col min="11030" max="11030" width="4.5" style="80" customWidth="1"/>
    <col min="11031" max="11264" width="11.5" style="80"/>
    <col min="11265" max="11265" width="7.33203125" style="80" customWidth="1"/>
    <col min="11266" max="11266" width="14.5" style="80" customWidth="1"/>
    <col min="11267" max="11271" width="18.6640625" style="80" customWidth="1"/>
    <col min="11272" max="11272" width="11.5" style="80" customWidth="1"/>
    <col min="11273" max="11273" width="11.5" style="80"/>
    <col min="11274" max="11274" width="7" style="80" customWidth="1"/>
    <col min="11275" max="11275" width="11.5" style="80"/>
    <col min="11276" max="11276" width="12.33203125" style="80" bestFit="1" customWidth="1"/>
    <col min="11277" max="11277" width="11.5" style="80"/>
    <col min="11278" max="11278" width="12.83203125" style="80" bestFit="1" customWidth="1"/>
    <col min="11279" max="11279" width="12.5" style="80" bestFit="1" customWidth="1"/>
    <col min="11280" max="11280" width="11.5" style="80"/>
    <col min="11281" max="11281" width="11.6640625" style="80" customWidth="1"/>
    <col min="11282" max="11282" width="11.5" style="80"/>
    <col min="11283" max="11283" width="13.6640625" style="80" customWidth="1"/>
    <col min="11284" max="11284" width="14.33203125" style="80" customWidth="1"/>
    <col min="11285" max="11285" width="6" style="80" customWidth="1"/>
    <col min="11286" max="11286" width="4.5" style="80" customWidth="1"/>
    <col min="11287" max="11520" width="11.5" style="80"/>
    <col min="11521" max="11521" width="7.33203125" style="80" customWidth="1"/>
    <col min="11522" max="11522" width="14.5" style="80" customWidth="1"/>
    <col min="11523" max="11527" width="18.6640625" style="80" customWidth="1"/>
    <col min="11528" max="11528" width="11.5" style="80" customWidth="1"/>
    <col min="11529" max="11529" width="11.5" style="80"/>
    <col min="11530" max="11530" width="7" style="80" customWidth="1"/>
    <col min="11531" max="11531" width="11.5" style="80"/>
    <col min="11532" max="11532" width="12.33203125" style="80" bestFit="1" customWidth="1"/>
    <col min="11533" max="11533" width="11.5" style="80"/>
    <col min="11534" max="11534" width="12.83203125" style="80" bestFit="1" customWidth="1"/>
    <col min="11535" max="11535" width="12.5" style="80" bestFit="1" customWidth="1"/>
    <col min="11536" max="11536" width="11.5" style="80"/>
    <col min="11537" max="11537" width="11.6640625" style="80" customWidth="1"/>
    <col min="11538" max="11538" width="11.5" style="80"/>
    <col min="11539" max="11539" width="13.6640625" style="80" customWidth="1"/>
    <col min="11540" max="11540" width="14.33203125" style="80" customWidth="1"/>
    <col min="11541" max="11541" width="6" style="80" customWidth="1"/>
    <col min="11542" max="11542" width="4.5" style="80" customWidth="1"/>
    <col min="11543" max="11776" width="11.5" style="80"/>
    <col min="11777" max="11777" width="7.33203125" style="80" customWidth="1"/>
    <col min="11778" max="11778" width="14.5" style="80" customWidth="1"/>
    <col min="11779" max="11783" width="18.6640625" style="80" customWidth="1"/>
    <col min="11784" max="11784" width="11.5" style="80" customWidth="1"/>
    <col min="11785" max="11785" width="11.5" style="80"/>
    <col min="11786" max="11786" width="7" style="80" customWidth="1"/>
    <col min="11787" max="11787" width="11.5" style="80"/>
    <col min="11788" max="11788" width="12.33203125" style="80" bestFit="1" customWidth="1"/>
    <col min="11789" max="11789" width="11.5" style="80"/>
    <col min="11790" max="11790" width="12.83203125" style="80" bestFit="1" customWidth="1"/>
    <col min="11791" max="11791" width="12.5" style="80" bestFit="1" customWidth="1"/>
    <col min="11792" max="11792" width="11.5" style="80"/>
    <col min="11793" max="11793" width="11.6640625" style="80" customWidth="1"/>
    <col min="11794" max="11794" width="11.5" style="80"/>
    <col min="11795" max="11795" width="13.6640625" style="80" customWidth="1"/>
    <col min="11796" max="11796" width="14.33203125" style="80" customWidth="1"/>
    <col min="11797" max="11797" width="6" style="80" customWidth="1"/>
    <col min="11798" max="11798" width="4.5" style="80" customWidth="1"/>
    <col min="11799" max="12032" width="11.5" style="80"/>
    <col min="12033" max="12033" width="7.33203125" style="80" customWidth="1"/>
    <col min="12034" max="12034" width="14.5" style="80" customWidth="1"/>
    <col min="12035" max="12039" width="18.6640625" style="80" customWidth="1"/>
    <col min="12040" max="12040" width="11.5" style="80" customWidth="1"/>
    <col min="12041" max="12041" width="11.5" style="80"/>
    <col min="12042" max="12042" width="7" style="80" customWidth="1"/>
    <col min="12043" max="12043" width="11.5" style="80"/>
    <col min="12044" max="12044" width="12.33203125" style="80" bestFit="1" customWidth="1"/>
    <col min="12045" max="12045" width="11.5" style="80"/>
    <col min="12046" max="12046" width="12.83203125" style="80" bestFit="1" customWidth="1"/>
    <col min="12047" max="12047" width="12.5" style="80" bestFit="1" customWidth="1"/>
    <col min="12048" max="12048" width="11.5" style="80"/>
    <col min="12049" max="12049" width="11.6640625" style="80" customWidth="1"/>
    <col min="12050" max="12050" width="11.5" style="80"/>
    <col min="12051" max="12051" width="13.6640625" style="80" customWidth="1"/>
    <col min="12052" max="12052" width="14.33203125" style="80" customWidth="1"/>
    <col min="12053" max="12053" width="6" style="80" customWidth="1"/>
    <col min="12054" max="12054" width="4.5" style="80" customWidth="1"/>
    <col min="12055" max="12288" width="11.5" style="80"/>
    <col min="12289" max="12289" width="7.33203125" style="80" customWidth="1"/>
    <col min="12290" max="12290" width="14.5" style="80" customWidth="1"/>
    <col min="12291" max="12295" width="18.6640625" style="80" customWidth="1"/>
    <col min="12296" max="12296" width="11.5" style="80" customWidth="1"/>
    <col min="12297" max="12297" width="11.5" style="80"/>
    <col min="12298" max="12298" width="7" style="80" customWidth="1"/>
    <col min="12299" max="12299" width="11.5" style="80"/>
    <col min="12300" max="12300" width="12.33203125" style="80" bestFit="1" customWidth="1"/>
    <col min="12301" max="12301" width="11.5" style="80"/>
    <col min="12302" max="12302" width="12.83203125" style="80" bestFit="1" customWidth="1"/>
    <col min="12303" max="12303" width="12.5" style="80" bestFit="1" customWidth="1"/>
    <col min="12304" max="12304" width="11.5" style="80"/>
    <col min="12305" max="12305" width="11.6640625" style="80" customWidth="1"/>
    <col min="12306" max="12306" width="11.5" style="80"/>
    <col min="12307" max="12307" width="13.6640625" style="80" customWidth="1"/>
    <col min="12308" max="12308" width="14.33203125" style="80" customWidth="1"/>
    <col min="12309" max="12309" width="6" style="80" customWidth="1"/>
    <col min="12310" max="12310" width="4.5" style="80" customWidth="1"/>
    <col min="12311" max="12544" width="11.5" style="80"/>
    <col min="12545" max="12545" width="7.33203125" style="80" customWidth="1"/>
    <col min="12546" max="12546" width="14.5" style="80" customWidth="1"/>
    <col min="12547" max="12551" width="18.6640625" style="80" customWidth="1"/>
    <col min="12552" max="12552" width="11.5" style="80" customWidth="1"/>
    <col min="12553" max="12553" width="11.5" style="80"/>
    <col min="12554" max="12554" width="7" style="80" customWidth="1"/>
    <col min="12555" max="12555" width="11.5" style="80"/>
    <col min="12556" max="12556" width="12.33203125" style="80" bestFit="1" customWidth="1"/>
    <col min="12557" max="12557" width="11.5" style="80"/>
    <col min="12558" max="12558" width="12.83203125" style="80" bestFit="1" customWidth="1"/>
    <col min="12559" max="12559" width="12.5" style="80" bestFit="1" customWidth="1"/>
    <col min="12560" max="12560" width="11.5" style="80"/>
    <col min="12561" max="12561" width="11.6640625" style="80" customWidth="1"/>
    <col min="12562" max="12562" width="11.5" style="80"/>
    <col min="12563" max="12563" width="13.6640625" style="80" customWidth="1"/>
    <col min="12564" max="12564" width="14.33203125" style="80" customWidth="1"/>
    <col min="12565" max="12565" width="6" style="80" customWidth="1"/>
    <col min="12566" max="12566" width="4.5" style="80" customWidth="1"/>
    <col min="12567" max="12800" width="11.5" style="80"/>
    <col min="12801" max="12801" width="7.33203125" style="80" customWidth="1"/>
    <col min="12802" max="12802" width="14.5" style="80" customWidth="1"/>
    <col min="12803" max="12807" width="18.6640625" style="80" customWidth="1"/>
    <col min="12808" max="12808" width="11.5" style="80" customWidth="1"/>
    <col min="12809" max="12809" width="11.5" style="80"/>
    <col min="12810" max="12810" width="7" style="80" customWidth="1"/>
    <col min="12811" max="12811" width="11.5" style="80"/>
    <col min="12812" max="12812" width="12.33203125" style="80" bestFit="1" customWidth="1"/>
    <col min="12813" max="12813" width="11.5" style="80"/>
    <col min="12814" max="12814" width="12.83203125" style="80" bestFit="1" customWidth="1"/>
    <col min="12815" max="12815" width="12.5" style="80" bestFit="1" customWidth="1"/>
    <col min="12816" max="12816" width="11.5" style="80"/>
    <col min="12817" max="12817" width="11.6640625" style="80" customWidth="1"/>
    <col min="12818" max="12818" width="11.5" style="80"/>
    <col min="12819" max="12819" width="13.6640625" style="80" customWidth="1"/>
    <col min="12820" max="12820" width="14.33203125" style="80" customWidth="1"/>
    <col min="12821" max="12821" width="6" style="80" customWidth="1"/>
    <col min="12822" max="12822" width="4.5" style="80" customWidth="1"/>
    <col min="12823" max="13056" width="11.5" style="80"/>
    <col min="13057" max="13057" width="7.33203125" style="80" customWidth="1"/>
    <col min="13058" max="13058" width="14.5" style="80" customWidth="1"/>
    <col min="13059" max="13063" width="18.6640625" style="80" customWidth="1"/>
    <col min="13064" max="13064" width="11.5" style="80" customWidth="1"/>
    <col min="13065" max="13065" width="11.5" style="80"/>
    <col min="13066" max="13066" width="7" style="80" customWidth="1"/>
    <col min="13067" max="13067" width="11.5" style="80"/>
    <col min="13068" max="13068" width="12.33203125" style="80" bestFit="1" customWidth="1"/>
    <col min="13069" max="13069" width="11.5" style="80"/>
    <col min="13070" max="13070" width="12.83203125" style="80" bestFit="1" customWidth="1"/>
    <col min="13071" max="13071" width="12.5" style="80" bestFit="1" customWidth="1"/>
    <col min="13072" max="13072" width="11.5" style="80"/>
    <col min="13073" max="13073" width="11.6640625" style="80" customWidth="1"/>
    <col min="13074" max="13074" width="11.5" style="80"/>
    <col min="13075" max="13075" width="13.6640625" style="80" customWidth="1"/>
    <col min="13076" max="13076" width="14.33203125" style="80" customWidth="1"/>
    <col min="13077" max="13077" width="6" style="80" customWidth="1"/>
    <col min="13078" max="13078" width="4.5" style="80" customWidth="1"/>
    <col min="13079" max="13312" width="11.5" style="80"/>
    <col min="13313" max="13313" width="7.33203125" style="80" customWidth="1"/>
    <col min="13314" max="13314" width="14.5" style="80" customWidth="1"/>
    <col min="13315" max="13319" width="18.6640625" style="80" customWidth="1"/>
    <col min="13320" max="13320" width="11.5" style="80" customWidth="1"/>
    <col min="13321" max="13321" width="11.5" style="80"/>
    <col min="13322" max="13322" width="7" style="80" customWidth="1"/>
    <col min="13323" max="13323" width="11.5" style="80"/>
    <col min="13324" max="13324" width="12.33203125" style="80" bestFit="1" customWidth="1"/>
    <col min="13325" max="13325" width="11.5" style="80"/>
    <col min="13326" max="13326" width="12.83203125" style="80" bestFit="1" customWidth="1"/>
    <col min="13327" max="13327" width="12.5" style="80" bestFit="1" customWidth="1"/>
    <col min="13328" max="13328" width="11.5" style="80"/>
    <col min="13329" max="13329" width="11.6640625" style="80" customWidth="1"/>
    <col min="13330" max="13330" width="11.5" style="80"/>
    <col min="13331" max="13331" width="13.6640625" style="80" customWidth="1"/>
    <col min="13332" max="13332" width="14.33203125" style="80" customWidth="1"/>
    <col min="13333" max="13333" width="6" style="80" customWidth="1"/>
    <col min="13334" max="13334" width="4.5" style="80" customWidth="1"/>
    <col min="13335" max="13568" width="11.5" style="80"/>
    <col min="13569" max="13569" width="7.33203125" style="80" customWidth="1"/>
    <col min="13570" max="13570" width="14.5" style="80" customWidth="1"/>
    <col min="13571" max="13575" width="18.6640625" style="80" customWidth="1"/>
    <col min="13576" max="13576" width="11.5" style="80" customWidth="1"/>
    <col min="13577" max="13577" width="11.5" style="80"/>
    <col min="13578" max="13578" width="7" style="80" customWidth="1"/>
    <col min="13579" max="13579" width="11.5" style="80"/>
    <col min="13580" max="13580" width="12.33203125" style="80" bestFit="1" customWidth="1"/>
    <col min="13581" max="13581" width="11.5" style="80"/>
    <col min="13582" max="13582" width="12.83203125" style="80" bestFit="1" customWidth="1"/>
    <col min="13583" max="13583" width="12.5" style="80" bestFit="1" customWidth="1"/>
    <col min="13584" max="13584" width="11.5" style="80"/>
    <col min="13585" max="13585" width="11.6640625" style="80" customWidth="1"/>
    <col min="13586" max="13586" width="11.5" style="80"/>
    <col min="13587" max="13587" width="13.6640625" style="80" customWidth="1"/>
    <col min="13588" max="13588" width="14.33203125" style="80" customWidth="1"/>
    <col min="13589" max="13589" width="6" style="80" customWidth="1"/>
    <col min="13590" max="13590" width="4.5" style="80" customWidth="1"/>
    <col min="13591" max="13824" width="11.5" style="80"/>
    <col min="13825" max="13825" width="7.33203125" style="80" customWidth="1"/>
    <col min="13826" max="13826" width="14.5" style="80" customWidth="1"/>
    <col min="13827" max="13831" width="18.6640625" style="80" customWidth="1"/>
    <col min="13832" max="13832" width="11.5" style="80" customWidth="1"/>
    <col min="13833" max="13833" width="11.5" style="80"/>
    <col min="13834" max="13834" width="7" style="80" customWidth="1"/>
    <col min="13835" max="13835" width="11.5" style="80"/>
    <col min="13836" max="13836" width="12.33203125" style="80" bestFit="1" customWidth="1"/>
    <col min="13837" max="13837" width="11.5" style="80"/>
    <col min="13838" max="13838" width="12.83203125" style="80" bestFit="1" customWidth="1"/>
    <col min="13839" max="13839" width="12.5" style="80" bestFit="1" customWidth="1"/>
    <col min="13840" max="13840" width="11.5" style="80"/>
    <col min="13841" max="13841" width="11.6640625" style="80" customWidth="1"/>
    <col min="13842" max="13842" width="11.5" style="80"/>
    <col min="13843" max="13843" width="13.6640625" style="80" customWidth="1"/>
    <col min="13844" max="13844" width="14.33203125" style="80" customWidth="1"/>
    <col min="13845" max="13845" width="6" style="80" customWidth="1"/>
    <col min="13846" max="13846" width="4.5" style="80" customWidth="1"/>
    <col min="13847" max="14080" width="11.5" style="80"/>
    <col min="14081" max="14081" width="7.33203125" style="80" customWidth="1"/>
    <col min="14082" max="14082" width="14.5" style="80" customWidth="1"/>
    <col min="14083" max="14087" width="18.6640625" style="80" customWidth="1"/>
    <col min="14088" max="14088" width="11.5" style="80" customWidth="1"/>
    <col min="14089" max="14089" width="11.5" style="80"/>
    <col min="14090" max="14090" width="7" style="80" customWidth="1"/>
    <col min="14091" max="14091" width="11.5" style="80"/>
    <col min="14092" max="14092" width="12.33203125" style="80" bestFit="1" customWidth="1"/>
    <col min="14093" max="14093" width="11.5" style="80"/>
    <col min="14094" max="14094" width="12.83203125" style="80" bestFit="1" customWidth="1"/>
    <col min="14095" max="14095" width="12.5" style="80" bestFit="1" customWidth="1"/>
    <col min="14096" max="14096" width="11.5" style="80"/>
    <col min="14097" max="14097" width="11.6640625" style="80" customWidth="1"/>
    <col min="14098" max="14098" width="11.5" style="80"/>
    <col min="14099" max="14099" width="13.6640625" style="80" customWidth="1"/>
    <col min="14100" max="14100" width="14.33203125" style="80" customWidth="1"/>
    <col min="14101" max="14101" width="6" style="80" customWidth="1"/>
    <col min="14102" max="14102" width="4.5" style="80" customWidth="1"/>
    <col min="14103" max="14336" width="11.5" style="80"/>
    <col min="14337" max="14337" width="7.33203125" style="80" customWidth="1"/>
    <col min="14338" max="14338" width="14.5" style="80" customWidth="1"/>
    <col min="14339" max="14343" width="18.6640625" style="80" customWidth="1"/>
    <col min="14344" max="14344" width="11.5" style="80" customWidth="1"/>
    <col min="14345" max="14345" width="11.5" style="80"/>
    <col min="14346" max="14346" width="7" style="80" customWidth="1"/>
    <col min="14347" max="14347" width="11.5" style="80"/>
    <col min="14348" max="14348" width="12.33203125" style="80" bestFit="1" customWidth="1"/>
    <col min="14349" max="14349" width="11.5" style="80"/>
    <col min="14350" max="14350" width="12.83203125" style="80" bestFit="1" customWidth="1"/>
    <col min="14351" max="14351" width="12.5" style="80" bestFit="1" customWidth="1"/>
    <col min="14352" max="14352" width="11.5" style="80"/>
    <col min="14353" max="14353" width="11.6640625" style="80" customWidth="1"/>
    <col min="14354" max="14354" width="11.5" style="80"/>
    <col min="14355" max="14355" width="13.6640625" style="80" customWidth="1"/>
    <col min="14356" max="14356" width="14.33203125" style="80" customWidth="1"/>
    <col min="14357" max="14357" width="6" style="80" customWidth="1"/>
    <col min="14358" max="14358" width="4.5" style="80" customWidth="1"/>
    <col min="14359" max="14592" width="11.5" style="80"/>
    <col min="14593" max="14593" width="7.33203125" style="80" customWidth="1"/>
    <col min="14594" max="14594" width="14.5" style="80" customWidth="1"/>
    <col min="14595" max="14599" width="18.6640625" style="80" customWidth="1"/>
    <col min="14600" max="14600" width="11.5" style="80" customWidth="1"/>
    <col min="14601" max="14601" width="11.5" style="80"/>
    <col min="14602" max="14602" width="7" style="80" customWidth="1"/>
    <col min="14603" max="14603" width="11.5" style="80"/>
    <col min="14604" max="14604" width="12.33203125" style="80" bestFit="1" customWidth="1"/>
    <col min="14605" max="14605" width="11.5" style="80"/>
    <col min="14606" max="14606" width="12.83203125" style="80" bestFit="1" customWidth="1"/>
    <col min="14607" max="14607" width="12.5" style="80" bestFit="1" customWidth="1"/>
    <col min="14608" max="14608" width="11.5" style="80"/>
    <col min="14609" max="14609" width="11.6640625" style="80" customWidth="1"/>
    <col min="14610" max="14610" width="11.5" style="80"/>
    <col min="14611" max="14611" width="13.6640625" style="80" customWidth="1"/>
    <col min="14612" max="14612" width="14.33203125" style="80" customWidth="1"/>
    <col min="14613" max="14613" width="6" style="80" customWidth="1"/>
    <col min="14614" max="14614" width="4.5" style="80" customWidth="1"/>
    <col min="14615" max="14848" width="11.5" style="80"/>
    <col min="14849" max="14849" width="7.33203125" style="80" customWidth="1"/>
    <col min="14850" max="14850" width="14.5" style="80" customWidth="1"/>
    <col min="14851" max="14855" width="18.6640625" style="80" customWidth="1"/>
    <col min="14856" max="14856" width="11.5" style="80" customWidth="1"/>
    <col min="14857" max="14857" width="11.5" style="80"/>
    <col min="14858" max="14858" width="7" style="80" customWidth="1"/>
    <col min="14859" max="14859" width="11.5" style="80"/>
    <col min="14860" max="14860" width="12.33203125" style="80" bestFit="1" customWidth="1"/>
    <col min="14861" max="14861" width="11.5" style="80"/>
    <col min="14862" max="14862" width="12.83203125" style="80" bestFit="1" customWidth="1"/>
    <col min="14863" max="14863" width="12.5" style="80" bestFit="1" customWidth="1"/>
    <col min="14864" max="14864" width="11.5" style="80"/>
    <col min="14865" max="14865" width="11.6640625" style="80" customWidth="1"/>
    <col min="14866" max="14866" width="11.5" style="80"/>
    <col min="14867" max="14867" width="13.6640625" style="80" customWidth="1"/>
    <col min="14868" max="14868" width="14.33203125" style="80" customWidth="1"/>
    <col min="14869" max="14869" width="6" style="80" customWidth="1"/>
    <col min="14870" max="14870" width="4.5" style="80" customWidth="1"/>
    <col min="14871" max="15104" width="11.5" style="80"/>
    <col min="15105" max="15105" width="7.33203125" style="80" customWidth="1"/>
    <col min="15106" max="15106" width="14.5" style="80" customWidth="1"/>
    <col min="15107" max="15111" width="18.6640625" style="80" customWidth="1"/>
    <col min="15112" max="15112" width="11.5" style="80" customWidth="1"/>
    <col min="15113" max="15113" width="11.5" style="80"/>
    <col min="15114" max="15114" width="7" style="80" customWidth="1"/>
    <col min="15115" max="15115" width="11.5" style="80"/>
    <col min="15116" max="15116" width="12.33203125" style="80" bestFit="1" customWidth="1"/>
    <col min="15117" max="15117" width="11.5" style="80"/>
    <col min="15118" max="15118" width="12.83203125" style="80" bestFit="1" customWidth="1"/>
    <col min="15119" max="15119" width="12.5" style="80" bestFit="1" customWidth="1"/>
    <col min="15120" max="15120" width="11.5" style="80"/>
    <col min="15121" max="15121" width="11.6640625" style="80" customWidth="1"/>
    <col min="15122" max="15122" width="11.5" style="80"/>
    <col min="15123" max="15123" width="13.6640625" style="80" customWidth="1"/>
    <col min="15124" max="15124" width="14.33203125" style="80" customWidth="1"/>
    <col min="15125" max="15125" width="6" style="80" customWidth="1"/>
    <col min="15126" max="15126" width="4.5" style="80" customWidth="1"/>
    <col min="15127" max="15360" width="11.5" style="80"/>
    <col min="15361" max="15361" width="7.33203125" style="80" customWidth="1"/>
    <col min="15362" max="15362" width="14.5" style="80" customWidth="1"/>
    <col min="15363" max="15367" width="18.6640625" style="80" customWidth="1"/>
    <col min="15368" max="15368" width="11.5" style="80" customWidth="1"/>
    <col min="15369" max="15369" width="11.5" style="80"/>
    <col min="15370" max="15370" width="7" style="80" customWidth="1"/>
    <col min="15371" max="15371" width="11.5" style="80"/>
    <col min="15372" max="15372" width="12.33203125" style="80" bestFit="1" customWidth="1"/>
    <col min="15373" max="15373" width="11.5" style="80"/>
    <col min="15374" max="15374" width="12.83203125" style="80" bestFit="1" customWidth="1"/>
    <col min="15375" max="15375" width="12.5" style="80" bestFit="1" customWidth="1"/>
    <col min="15376" max="15376" width="11.5" style="80"/>
    <col min="15377" max="15377" width="11.6640625" style="80" customWidth="1"/>
    <col min="15378" max="15378" width="11.5" style="80"/>
    <col min="15379" max="15379" width="13.6640625" style="80" customWidth="1"/>
    <col min="15380" max="15380" width="14.33203125" style="80" customWidth="1"/>
    <col min="15381" max="15381" width="6" style="80" customWidth="1"/>
    <col min="15382" max="15382" width="4.5" style="80" customWidth="1"/>
    <col min="15383" max="15616" width="11.5" style="80"/>
    <col min="15617" max="15617" width="7.33203125" style="80" customWidth="1"/>
    <col min="15618" max="15618" width="14.5" style="80" customWidth="1"/>
    <col min="15619" max="15623" width="18.6640625" style="80" customWidth="1"/>
    <col min="15624" max="15624" width="11.5" style="80" customWidth="1"/>
    <col min="15625" max="15625" width="11.5" style="80"/>
    <col min="15626" max="15626" width="7" style="80" customWidth="1"/>
    <col min="15627" max="15627" width="11.5" style="80"/>
    <col min="15628" max="15628" width="12.33203125" style="80" bestFit="1" customWidth="1"/>
    <col min="15629" max="15629" width="11.5" style="80"/>
    <col min="15630" max="15630" width="12.83203125" style="80" bestFit="1" customWidth="1"/>
    <col min="15631" max="15631" width="12.5" style="80" bestFit="1" customWidth="1"/>
    <col min="15632" max="15632" width="11.5" style="80"/>
    <col min="15633" max="15633" width="11.6640625" style="80" customWidth="1"/>
    <col min="15634" max="15634" width="11.5" style="80"/>
    <col min="15635" max="15635" width="13.6640625" style="80" customWidth="1"/>
    <col min="15636" max="15636" width="14.33203125" style="80" customWidth="1"/>
    <col min="15637" max="15637" width="6" style="80" customWidth="1"/>
    <col min="15638" max="15638" width="4.5" style="80" customWidth="1"/>
    <col min="15639" max="15872" width="11.5" style="80"/>
    <col min="15873" max="15873" width="7.33203125" style="80" customWidth="1"/>
    <col min="15874" max="15874" width="14.5" style="80" customWidth="1"/>
    <col min="15875" max="15879" width="18.6640625" style="80" customWidth="1"/>
    <col min="15880" max="15880" width="11.5" style="80" customWidth="1"/>
    <col min="15881" max="15881" width="11.5" style="80"/>
    <col min="15882" max="15882" width="7" style="80" customWidth="1"/>
    <col min="15883" max="15883" width="11.5" style="80"/>
    <col min="15884" max="15884" width="12.33203125" style="80" bestFit="1" customWidth="1"/>
    <col min="15885" max="15885" width="11.5" style="80"/>
    <col min="15886" max="15886" width="12.83203125" style="80" bestFit="1" customWidth="1"/>
    <col min="15887" max="15887" width="12.5" style="80" bestFit="1" customWidth="1"/>
    <col min="15888" max="15888" width="11.5" style="80"/>
    <col min="15889" max="15889" width="11.6640625" style="80" customWidth="1"/>
    <col min="15890" max="15890" width="11.5" style="80"/>
    <col min="15891" max="15891" width="13.6640625" style="80" customWidth="1"/>
    <col min="15892" max="15892" width="14.33203125" style="80" customWidth="1"/>
    <col min="15893" max="15893" width="6" style="80" customWidth="1"/>
    <col min="15894" max="15894" width="4.5" style="80" customWidth="1"/>
    <col min="15895" max="16128" width="11.5" style="80"/>
    <col min="16129" max="16129" width="7.33203125" style="80" customWidth="1"/>
    <col min="16130" max="16130" width="14.5" style="80" customWidth="1"/>
    <col min="16131" max="16135" width="18.6640625" style="80" customWidth="1"/>
    <col min="16136" max="16136" width="11.5" style="80" customWidth="1"/>
    <col min="16137" max="16137" width="11.5" style="80"/>
    <col min="16138" max="16138" width="7" style="80" customWidth="1"/>
    <col min="16139" max="16139" width="11.5" style="80"/>
    <col min="16140" max="16140" width="12.33203125" style="80" bestFit="1" customWidth="1"/>
    <col min="16141" max="16141" width="11.5" style="80"/>
    <col min="16142" max="16142" width="12.83203125" style="80" bestFit="1" customWidth="1"/>
    <col min="16143" max="16143" width="12.5" style="80" bestFit="1" customWidth="1"/>
    <col min="16144" max="16144" width="11.5" style="80"/>
    <col min="16145" max="16145" width="11.6640625" style="80" customWidth="1"/>
    <col min="16146" max="16146" width="11.5" style="80"/>
    <col min="16147" max="16147" width="13.6640625" style="80" customWidth="1"/>
    <col min="16148" max="16148" width="14.33203125" style="80" customWidth="1"/>
    <col min="16149" max="16149" width="6" style="80" customWidth="1"/>
    <col min="16150" max="16150" width="4.5" style="80" customWidth="1"/>
    <col min="16151" max="16384" width="11.5" style="80"/>
  </cols>
  <sheetData>
    <row r="1" spans="1:22" ht="21" customHeight="1">
      <c r="O1" s="115"/>
      <c r="P1" s="116"/>
      <c r="Q1" s="117"/>
      <c r="R1" s="117"/>
      <c r="S1" s="117"/>
      <c r="T1" s="117"/>
    </row>
    <row r="2" spans="1:22" ht="42" customHeight="1">
      <c r="B2" s="165" t="s">
        <v>231</v>
      </c>
      <c r="C2" s="165"/>
      <c r="D2" s="165"/>
      <c r="E2" s="165"/>
      <c r="F2" s="165"/>
      <c r="G2" s="165"/>
      <c r="H2" s="165"/>
      <c r="O2" s="116"/>
      <c r="P2" s="115"/>
      <c r="R2" s="118"/>
      <c r="S2" s="117"/>
      <c r="T2" s="117"/>
      <c r="U2" s="119"/>
      <c r="V2" s="120"/>
    </row>
    <row r="3" spans="1:22" ht="23">
      <c r="N3" s="121"/>
      <c r="O3" s="122"/>
      <c r="P3" s="122"/>
      <c r="Q3" s="86"/>
    </row>
    <row r="4" spans="1:22">
      <c r="A4" s="85"/>
      <c r="L4" s="82" t="s">
        <v>198</v>
      </c>
      <c r="N4" s="123" t="s">
        <v>199</v>
      </c>
      <c r="O4" s="81" t="s">
        <v>200</v>
      </c>
    </row>
    <row r="5" spans="1:22">
      <c r="A5" s="85"/>
      <c r="L5" s="82" t="s">
        <v>201</v>
      </c>
      <c r="N5" s="81"/>
    </row>
    <row r="6" spans="1:22">
      <c r="A6" s="85"/>
      <c r="L6" s="82"/>
      <c r="N6" s="81"/>
    </row>
    <row r="7" spans="1:22">
      <c r="A7" s="85"/>
      <c r="M7" s="81">
        <v>1983</v>
      </c>
      <c r="N7" s="82">
        <v>74</v>
      </c>
    </row>
    <row r="8" spans="1:22">
      <c r="A8" s="85"/>
      <c r="M8" s="81">
        <v>1984</v>
      </c>
      <c r="N8" s="82">
        <v>66</v>
      </c>
    </row>
    <row r="9" spans="1:22">
      <c r="A9" s="85"/>
      <c r="K9" s="81">
        <v>1985</v>
      </c>
      <c r="L9" s="82">
        <v>25</v>
      </c>
      <c r="M9" s="81">
        <v>1985</v>
      </c>
      <c r="N9" s="82">
        <v>168</v>
      </c>
    </row>
    <row r="10" spans="1:22">
      <c r="A10" s="85"/>
      <c r="K10" s="81">
        <v>1986</v>
      </c>
      <c r="L10" s="82">
        <v>29</v>
      </c>
      <c r="M10" s="81">
        <v>1986</v>
      </c>
      <c r="N10" s="82">
        <v>466</v>
      </c>
    </row>
    <row r="11" spans="1:22">
      <c r="A11" s="85"/>
      <c r="K11" s="81">
        <v>1987</v>
      </c>
      <c r="L11" s="82">
        <v>94</v>
      </c>
      <c r="M11" s="81">
        <v>1987</v>
      </c>
      <c r="N11" s="82">
        <v>731</v>
      </c>
    </row>
    <row r="12" spans="1:22">
      <c r="A12" s="85"/>
      <c r="K12" s="81">
        <v>1988</v>
      </c>
      <c r="L12" s="82">
        <v>45</v>
      </c>
      <c r="M12" s="81">
        <v>1988</v>
      </c>
      <c r="N12" s="82">
        <v>1471</v>
      </c>
    </row>
    <row r="13" spans="1:22">
      <c r="A13" s="85"/>
      <c r="K13" s="81">
        <v>1989</v>
      </c>
      <c r="L13" s="82">
        <v>30</v>
      </c>
      <c r="M13" s="81">
        <v>1989</v>
      </c>
      <c r="N13" s="82">
        <v>1787</v>
      </c>
    </row>
    <row r="14" spans="1:22">
      <c r="A14" s="85"/>
      <c r="K14" s="81">
        <v>1990</v>
      </c>
      <c r="L14" s="82">
        <v>92</v>
      </c>
      <c r="M14" s="81">
        <v>1990</v>
      </c>
      <c r="N14" s="82">
        <v>1980</v>
      </c>
    </row>
    <row r="15" spans="1:22">
      <c r="K15" s="81">
        <v>1991</v>
      </c>
      <c r="L15" s="82">
        <v>99</v>
      </c>
      <c r="M15" s="81">
        <v>1991</v>
      </c>
      <c r="N15" s="82">
        <v>2444</v>
      </c>
    </row>
    <row r="16" spans="1:22">
      <c r="K16" s="81">
        <v>1992</v>
      </c>
      <c r="L16" s="82">
        <v>78</v>
      </c>
      <c r="M16" s="81">
        <v>1992</v>
      </c>
      <c r="N16" s="82">
        <v>1494</v>
      </c>
    </row>
    <row r="17" spans="11:16">
      <c r="K17" s="81">
        <v>1993</v>
      </c>
      <c r="L17" s="82">
        <v>83</v>
      </c>
      <c r="M17" s="81">
        <v>1993</v>
      </c>
      <c r="N17" s="82">
        <v>1382</v>
      </c>
    </row>
    <row r="18" spans="11:16">
      <c r="K18" s="81">
        <v>1994</v>
      </c>
      <c r="L18" s="81">
        <f>26+31</f>
        <v>57</v>
      </c>
      <c r="M18" s="81">
        <v>1994</v>
      </c>
      <c r="N18" s="82">
        <f>1587+58</f>
        <v>1645</v>
      </c>
    </row>
    <row r="19" spans="11:16">
      <c r="K19" s="81">
        <v>1995</v>
      </c>
      <c r="L19" s="81">
        <f>32+61</f>
        <v>93</v>
      </c>
      <c r="M19" s="81">
        <v>1995</v>
      </c>
      <c r="N19" s="82">
        <v>908</v>
      </c>
    </row>
    <row r="20" spans="11:16">
      <c r="K20" s="81">
        <v>1996</v>
      </c>
      <c r="L20" s="81">
        <v>48</v>
      </c>
      <c r="M20" s="81">
        <v>1996</v>
      </c>
      <c r="N20" s="82">
        <v>1204</v>
      </c>
    </row>
    <row r="21" spans="11:16">
      <c r="K21" s="81">
        <v>1997</v>
      </c>
      <c r="L21" s="81">
        <v>59</v>
      </c>
      <c r="M21" s="81">
        <v>1997</v>
      </c>
      <c r="N21" s="82">
        <f>2136+46</f>
        <v>2182</v>
      </c>
    </row>
    <row r="22" spans="11:16">
      <c r="K22" s="81">
        <v>1998</v>
      </c>
      <c r="L22" s="81">
        <v>70</v>
      </c>
      <c r="M22" s="81">
        <v>1998</v>
      </c>
      <c r="N22" s="82">
        <v>1102</v>
      </c>
      <c r="P22" s="82"/>
    </row>
    <row r="23" spans="11:16">
      <c r="K23" s="81">
        <v>1999</v>
      </c>
      <c r="L23" s="81">
        <v>83</v>
      </c>
      <c r="M23" s="81">
        <v>1999</v>
      </c>
      <c r="N23" s="82">
        <v>989</v>
      </c>
      <c r="P23" s="82"/>
    </row>
    <row r="24" spans="11:16">
      <c r="K24" s="81">
        <v>2000</v>
      </c>
      <c r="L24" s="81">
        <v>66</v>
      </c>
      <c r="M24" s="81">
        <v>2000</v>
      </c>
      <c r="N24" s="82">
        <v>1032</v>
      </c>
      <c r="O24" s="82">
        <f t="shared" ref="O24:O44" si="0">L24+N24</f>
        <v>1098</v>
      </c>
    </row>
    <row r="25" spans="11:16">
      <c r="K25" s="81">
        <v>2001</v>
      </c>
      <c r="L25" s="81">
        <f>23+39</f>
        <v>62</v>
      </c>
      <c r="M25" s="81">
        <v>2001</v>
      </c>
      <c r="N25" s="82">
        <f>24+955</f>
        <v>979</v>
      </c>
      <c r="O25" s="82">
        <f t="shared" si="0"/>
        <v>1041</v>
      </c>
    </row>
    <row r="26" spans="11:16">
      <c r="K26" s="81">
        <v>2002</v>
      </c>
      <c r="L26" s="81">
        <v>53</v>
      </c>
      <c r="M26" s="81">
        <v>2002</v>
      </c>
      <c r="N26" s="82">
        <v>780</v>
      </c>
      <c r="O26" s="82">
        <f t="shared" si="0"/>
        <v>833</v>
      </c>
    </row>
    <row r="27" spans="11:16">
      <c r="K27" s="81">
        <v>2003</v>
      </c>
      <c r="L27" s="81">
        <v>83</v>
      </c>
      <c r="M27" s="81">
        <v>2003</v>
      </c>
      <c r="N27" s="82">
        <v>1763</v>
      </c>
      <c r="O27" s="82">
        <f t="shared" si="0"/>
        <v>1846</v>
      </c>
    </row>
    <row r="28" spans="11:16">
      <c r="K28" s="81">
        <v>2004</v>
      </c>
      <c r="L28" s="81">
        <v>66</v>
      </c>
      <c r="M28" s="81">
        <v>2004</v>
      </c>
      <c r="N28" s="82">
        <f>2120-L28</f>
        <v>2054</v>
      </c>
      <c r="O28" s="82">
        <f t="shared" si="0"/>
        <v>2120</v>
      </c>
    </row>
    <row r="29" spans="11:16">
      <c r="K29" s="81">
        <v>2005</v>
      </c>
      <c r="L29" s="81">
        <v>95</v>
      </c>
      <c r="M29" s="81">
        <v>2005</v>
      </c>
      <c r="N29" s="82">
        <f>60+1512</f>
        <v>1572</v>
      </c>
      <c r="O29" s="82">
        <f t="shared" si="0"/>
        <v>1667</v>
      </c>
      <c r="P29" s="82"/>
    </row>
    <row r="30" spans="11:16">
      <c r="K30" s="81">
        <v>2006</v>
      </c>
      <c r="L30" s="81">
        <f>58+43</f>
        <v>101</v>
      </c>
      <c r="M30" s="81">
        <v>2006</v>
      </c>
      <c r="N30" s="82">
        <v>2007</v>
      </c>
      <c r="O30" s="82">
        <f t="shared" si="0"/>
        <v>2108</v>
      </c>
    </row>
    <row r="31" spans="11:16">
      <c r="K31" s="81">
        <v>2007</v>
      </c>
      <c r="L31" s="81">
        <f>56+43</f>
        <v>99</v>
      </c>
      <c r="M31" s="81">
        <v>2007</v>
      </c>
      <c r="N31" s="82">
        <v>2939</v>
      </c>
      <c r="O31" s="82">
        <f t="shared" si="0"/>
        <v>3038</v>
      </c>
    </row>
    <row r="32" spans="11:16">
      <c r="K32" s="81">
        <v>2008</v>
      </c>
      <c r="L32" s="81">
        <v>81</v>
      </c>
      <c r="M32" s="81">
        <v>2008</v>
      </c>
      <c r="N32" s="82">
        <v>2088</v>
      </c>
      <c r="O32" s="82">
        <f t="shared" si="0"/>
        <v>2169</v>
      </c>
    </row>
    <row r="33" spans="2:15">
      <c r="K33" s="81">
        <v>2009</v>
      </c>
      <c r="L33" s="81">
        <f>29+27</f>
        <v>56</v>
      </c>
      <c r="M33" s="81">
        <v>2009</v>
      </c>
      <c r="N33" s="82">
        <f>1501-L33</f>
        <v>1445</v>
      </c>
      <c r="O33" s="82">
        <f t="shared" si="0"/>
        <v>1501</v>
      </c>
    </row>
    <row r="34" spans="2:15">
      <c r="K34" s="81">
        <v>2010</v>
      </c>
      <c r="L34" s="81">
        <v>75</v>
      </c>
      <c r="M34" s="81">
        <v>2010</v>
      </c>
      <c r="N34" s="82">
        <v>1274</v>
      </c>
      <c r="O34" s="82">
        <f t="shared" si="0"/>
        <v>1349</v>
      </c>
    </row>
    <row r="35" spans="2:15">
      <c r="K35" s="81">
        <v>2011</v>
      </c>
      <c r="L35" s="81">
        <v>50</v>
      </c>
      <c r="M35" s="81">
        <v>2011</v>
      </c>
      <c r="N35" s="82">
        <v>1546</v>
      </c>
      <c r="O35" s="82">
        <f t="shared" si="0"/>
        <v>1596</v>
      </c>
    </row>
    <row r="36" spans="2:15">
      <c r="K36" s="81">
        <v>2012</v>
      </c>
      <c r="L36" s="81">
        <f>19+21</f>
        <v>40</v>
      </c>
      <c r="M36" s="81">
        <v>2012</v>
      </c>
      <c r="N36" s="82">
        <v>1500</v>
      </c>
      <c r="O36" s="82">
        <f t="shared" si="0"/>
        <v>1540</v>
      </c>
    </row>
    <row r="37" spans="2:15">
      <c r="K37" s="81">
        <v>2013</v>
      </c>
      <c r="L37" s="81">
        <v>22</v>
      </c>
      <c r="M37" s="81">
        <v>2013</v>
      </c>
      <c r="N37" s="82">
        <v>770</v>
      </c>
      <c r="O37" s="82">
        <f t="shared" si="0"/>
        <v>792</v>
      </c>
    </row>
    <row r="38" spans="2:15">
      <c r="K38" s="81">
        <v>2014</v>
      </c>
      <c r="L38" s="81">
        <v>21</v>
      </c>
      <c r="M38" s="81">
        <v>2014</v>
      </c>
      <c r="N38" s="82">
        <v>796</v>
      </c>
      <c r="O38" s="82">
        <f t="shared" si="0"/>
        <v>817</v>
      </c>
    </row>
    <row r="39" spans="2:15">
      <c r="K39" s="81">
        <v>2015</v>
      </c>
      <c r="L39" s="81">
        <v>19</v>
      </c>
      <c r="M39" s="81">
        <v>2015</v>
      </c>
      <c r="N39" s="82">
        <v>799</v>
      </c>
      <c r="O39" s="82">
        <f t="shared" si="0"/>
        <v>818</v>
      </c>
    </row>
    <row r="40" spans="2:15">
      <c r="K40" s="81">
        <v>2016</v>
      </c>
      <c r="L40" s="81">
        <v>29</v>
      </c>
      <c r="M40" s="81">
        <v>2016</v>
      </c>
      <c r="N40" s="82">
        <v>495</v>
      </c>
      <c r="O40" s="81">
        <f t="shared" si="0"/>
        <v>524</v>
      </c>
    </row>
    <row r="41" spans="2:15">
      <c r="K41" s="81">
        <v>2017</v>
      </c>
      <c r="L41" s="81">
        <v>17</v>
      </c>
      <c r="M41" s="81">
        <v>2017</v>
      </c>
      <c r="N41" s="82">
        <v>699</v>
      </c>
      <c r="O41" s="81">
        <f t="shared" si="0"/>
        <v>716</v>
      </c>
    </row>
    <row r="42" spans="2:15">
      <c r="K42" s="81">
        <v>2018</v>
      </c>
      <c r="L42" s="81">
        <v>31</v>
      </c>
      <c r="M42" s="81">
        <v>2018</v>
      </c>
      <c r="N42" s="82">
        <v>1171</v>
      </c>
      <c r="O42" s="81">
        <f t="shared" si="0"/>
        <v>1202</v>
      </c>
    </row>
    <row r="43" spans="2:15">
      <c r="K43" s="81">
        <v>2019</v>
      </c>
      <c r="L43" s="81">
        <v>69</v>
      </c>
      <c r="M43" s="81">
        <v>2019</v>
      </c>
      <c r="N43" s="82">
        <v>639</v>
      </c>
      <c r="O43" s="81">
        <f t="shared" si="0"/>
        <v>708</v>
      </c>
    </row>
    <row r="44" spans="2:15">
      <c r="K44" s="81">
        <v>2020</v>
      </c>
      <c r="L44" s="81">
        <v>39</v>
      </c>
      <c r="M44" s="81">
        <v>2020</v>
      </c>
      <c r="N44" s="82">
        <v>699</v>
      </c>
      <c r="O44" s="81">
        <f t="shared" si="0"/>
        <v>738</v>
      </c>
    </row>
    <row r="45" spans="2:15" ht="16">
      <c r="B45" s="165" t="s">
        <v>232</v>
      </c>
      <c r="C45" s="166"/>
      <c r="D45" s="166"/>
      <c r="E45" s="166"/>
      <c r="F45" s="166"/>
      <c r="G45" s="166"/>
      <c r="H45" s="166"/>
      <c r="K45" s="81">
        <v>2021</v>
      </c>
      <c r="L45" s="81">
        <v>39</v>
      </c>
      <c r="M45" s="81">
        <v>2021</v>
      </c>
      <c r="N45" s="82">
        <v>894</v>
      </c>
      <c r="O45" s="81">
        <v>933</v>
      </c>
    </row>
    <row r="46" spans="2:15">
      <c r="K46" s="81">
        <v>2022</v>
      </c>
      <c r="L46" s="81">
        <v>41</v>
      </c>
      <c r="M46" s="81">
        <v>2022</v>
      </c>
      <c r="N46" s="82">
        <v>775</v>
      </c>
      <c r="O46" s="82">
        <f>L46+N46</f>
        <v>816</v>
      </c>
    </row>
    <row r="47" spans="2:15">
      <c r="K47" s="81">
        <v>2023</v>
      </c>
      <c r="L47" s="81">
        <v>34</v>
      </c>
      <c r="M47" s="81">
        <v>2023</v>
      </c>
      <c r="N47" s="82">
        <f>647+16</f>
        <v>663</v>
      </c>
      <c r="O47" s="82">
        <f>L47+N47</f>
        <v>697</v>
      </c>
    </row>
    <row r="48" spans="2:15" ht="9" customHeight="1">
      <c r="K48" s="81">
        <v>2024</v>
      </c>
      <c r="L48" s="81">
        <f>36+20</f>
        <v>56</v>
      </c>
      <c r="M48" s="81">
        <v>2024</v>
      </c>
      <c r="N48" s="82">
        <f>107+855</f>
        <v>962</v>
      </c>
    </row>
  </sheetData>
  <mergeCells count="2">
    <mergeCell ref="B2:H2"/>
    <mergeCell ref="B45:H45"/>
  </mergeCells>
  <printOptions horizontalCentered="1" gridLinesSet="0"/>
  <pageMargins left="0.78740157480314965" right="0.78740157480314965" top="0.78740157480314965" bottom="0.78740157480314965" header="0" footer="0"/>
  <pageSetup scale="95" orientation="landscape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T46"/>
  <sheetViews>
    <sheetView showGridLines="0" zoomScaleNormal="100" workbookViewId="0">
      <selection activeCell="S8" sqref="S8"/>
    </sheetView>
  </sheetViews>
  <sheetFormatPr baseColWidth="10" defaultRowHeight="13"/>
  <cols>
    <col min="1" max="1" width="7.1640625" style="88" customWidth="1"/>
    <col min="2" max="2" width="1.5" style="88" customWidth="1"/>
    <col min="3" max="3" width="3.5" style="88" customWidth="1"/>
    <col min="4" max="4" width="3.1640625" style="88" customWidth="1"/>
    <col min="5" max="11" width="12.6640625" style="88" customWidth="1"/>
    <col min="12" max="12" width="14.5" style="88" customWidth="1"/>
    <col min="13" max="13" width="9.6640625" style="89" customWidth="1"/>
    <col min="14" max="14" width="11.5" style="89"/>
    <col min="15" max="15" width="8.6640625" style="89" customWidth="1"/>
    <col min="16" max="16" width="11.5" style="89"/>
    <col min="17" max="17" width="11.5" style="88"/>
    <col min="18" max="18" width="6.6640625" style="88" customWidth="1"/>
    <col min="19" max="19" width="11.5" style="88"/>
    <col min="20" max="20" width="11.6640625" style="88" customWidth="1"/>
    <col min="21" max="256" width="11.5" style="88"/>
    <col min="257" max="257" width="7.1640625" style="88" customWidth="1"/>
    <col min="258" max="258" width="1.5" style="88" customWidth="1"/>
    <col min="259" max="259" width="3.5" style="88" customWidth="1"/>
    <col min="260" max="260" width="3.1640625" style="88" customWidth="1"/>
    <col min="261" max="267" width="12.6640625" style="88" customWidth="1"/>
    <col min="268" max="268" width="14.5" style="88" customWidth="1"/>
    <col min="269" max="269" width="9.6640625" style="88" customWidth="1"/>
    <col min="270" max="270" width="11.5" style="88"/>
    <col min="271" max="271" width="8.6640625" style="88" customWidth="1"/>
    <col min="272" max="273" width="11.5" style="88"/>
    <col min="274" max="274" width="6.6640625" style="88" customWidth="1"/>
    <col min="275" max="275" width="11.5" style="88"/>
    <col min="276" max="276" width="11.6640625" style="88" customWidth="1"/>
    <col min="277" max="512" width="11.5" style="88"/>
    <col min="513" max="513" width="7.1640625" style="88" customWidth="1"/>
    <col min="514" max="514" width="1.5" style="88" customWidth="1"/>
    <col min="515" max="515" width="3.5" style="88" customWidth="1"/>
    <col min="516" max="516" width="3.1640625" style="88" customWidth="1"/>
    <col min="517" max="523" width="12.6640625" style="88" customWidth="1"/>
    <col min="524" max="524" width="14.5" style="88" customWidth="1"/>
    <col min="525" max="525" width="9.6640625" style="88" customWidth="1"/>
    <col min="526" max="526" width="11.5" style="88"/>
    <col min="527" max="527" width="8.6640625" style="88" customWidth="1"/>
    <col min="528" max="529" width="11.5" style="88"/>
    <col min="530" max="530" width="6.6640625" style="88" customWidth="1"/>
    <col min="531" max="531" width="11.5" style="88"/>
    <col min="532" max="532" width="11.6640625" style="88" customWidth="1"/>
    <col min="533" max="768" width="11.5" style="88"/>
    <col min="769" max="769" width="7.1640625" style="88" customWidth="1"/>
    <col min="770" max="770" width="1.5" style="88" customWidth="1"/>
    <col min="771" max="771" width="3.5" style="88" customWidth="1"/>
    <col min="772" max="772" width="3.1640625" style="88" customWidth="1"/>
    <col min="773" max="779" width="12.6640625" style="88" customWidth="1"/>
    <col min="780" max="780" width="14.5" style="88" customWidth="1"/>
    <col min="781" max="781" width="9.6640625" style="88" customWidth="1"/>
    <col min="782" max="782" width="11.5" style="88"/>
    <col min="783" max="783" width="8.6640625" style="88" customWidth="1"/>
    <col min="784" max="785" width="11.5" style="88"/>
    <col min="786" max="786" width="6.6640625" style="88" customWidth="1"/>
    <col min="787" max="787" width="11.5" style="88"/>
    <col min="788" max="788" width="11.6640625" style="88" customWidth="1"/>
    <col min="789" max="1024" width="11.5" style="88"/>
    <col min="1025" max="1025" width="7.1640625" style="88" customWidth="1"/>
    <col min="1026" max="1026" width="1.5" style="88" customWidth="1"/>
    <col min="1027" max="1027" width="3.5" style="88" customWidth="1"/>
    <col min="1028" max="1028" width="3.1640625" style="88" customWidth="1"/>
    <col min="1029" max="1035" width="12.6640625" style="88" customWidth="1"/>
    <col min="1036" max="1036" width="14.5" style="88" customWidth="1"/>
    <col min="1037" max="1037" width="9.6640625" style="88" customWidth="1"/>
    <col min="1038" max="1038" width="11.5" style="88"/>
    <col min="1039" max="1039" width="8.6640625" style="88" customWidth="1"/>
    <col min="1040" max="1041" width="11.5" style="88"/>
    <col min="1042" max="1042" width="6.6640625" style="88" customWidth="1"/>
    <col min="1043" max="1043" width="11.5" style="88"/>
    <col min="1044" max="1044" width="11.6640625" style="88" customWidth="1"/>
    <col min="1045" max="1280" width="11.5" style="88"/>
    <col min="1281" max="1281" width="7.1640625" style="88" customWidth="1"/>
    <col min="1282" max="1282" width="1.5" style="88" customWidth="1"/>
    <col min="1283" max="1283" width="3.5" style="88" customWidth="1"/>
    <col min="1284" max="1284" width="3.1640625" style="88" customWidth="1"/>
    <col min="1285" max="1291" width="12.6640625" style="88" customWidth="1"/>
    <col min="1292" max="1292" width="14.5" style="88" customWidth="1"/>
    <col min="1293" max="1293" width="9.6640625" style="88" customWidth="1"/>
    <col min="1294" max="1294" width="11.5" style="88"/>
    <col min="1295" max="1295" width="8.6640625" style="88" customWidth="1"/>
    <col min="1296" max="1297" width="11.5" style="88"/>
    <col min="1298" max="1298" width="6.6640625" style="88" customWidth="1"/>
    <col min="1299" max="1299" width="11.5" style="88"/>
    <col min="1300" max="1300" width="11.6640625" style="88" customWidth="1"/>
    <col min="1301" max="1536" width="11.5" style="88"/>
    <col min="1537" max="1537" width="7.1640625" style="88" customWidth="1"/>
    <col min="1538" max="1538" width="1.5" style="88" customWidth="1"/>
    <col min="1539" max="1539" width="3.5" style="88" customWidth="1"/>
    <col min="1540" max="1540" width="3.1640625" style="88" customWidth="1"/>
    <col min="1541" max="1547" width="12.6640625" style="88" customWidth="1"/>
    <col min="1548" max="1548" width="14.5" style="88" customWidth="1"/>
    <col min="1549" max="1549" width="9.6640625" style="88" customWidth="1"/>
    <col min="1550" max="1550" width="11.5" style="88"/>
    <col min="1551" max="1551" width="8.6640625" style="88" customWidth="1"/>
    <col min="1552" max="1553" width="11.5" style="88"/>
    <col min="1554" max="1554" width="6.6640625" style="88" customWidth="1"/>
    <col min="1555" max="1555" width="11.5" style="88"/>
    <col min="1556" max="1556" width="11.6640625" style="88" customWidth="1"/>
    <col min="1557" max="1792" width="11.5" style="88"/>
    <col min="1793" max="1793" width="7.1640625" style="88" customWidth="1"/>
    <col min="1794" max="1794" width="1.5" style="88" customWidth="1"/>
    <col min="1795" max="1795" width="3.5" style="88" customWidth="1"/>
    <col min="1796" max="1796" width="3.1640625" style="88" customWidth="1"/>
    <col min="1797" max="1803" width="12.6640625" style="88" customWidth="1"/>
    <col min="1804" max="1804" width="14.5" style="88" customWidth="1"/>
    <col min="1805" max="1805" width="9.6640625" style="88" customWidth="1"/>
    <col min="1806" max="1806" width="11.5" style="88"/>
    <col min="1807" max="1807" width="8.6640625" style="88" customWidth="1"/>
    <col min="1808" max="1809" width="11.5" style="88"/>
    <col min="1810" max="1810" width="6.6640625" style="88" customWidth="1"/>
    <col min="1811" max="1811" width="11.5" style="88"/>
    <col min="1812" max="1812" width="11.6640625" style="88" customWidth="1"/>
    <col min="1813" max="2048" width="11.5" style="88"/>
    <col min="2049" max="2049" width="7.1640625" style="88" customWidth="1"/>
    <col min="2050" max="2050" width="1.5" style="88" customWidth="1"/>
    <col min="2051" max="2051" width="3.5" style="88" customWidth="1"/>
    <col min="2052" max="2052" width="3.1640625" style="88" customWidth="1"/>
    <col min="2053" max="2059" width="12.6640625" style="88" customWidth="1"/>
    <col min="2060" max="2060" width="14.5" style="88" customWidth="1"/>
    <col min="2061" max="2061" width="9.6640625" style="88" customWidth="1"/>
    <col min="2062" max="2062" width="11.5" style="88"/>
    <col min="2063" max="2063" width="8.6640625" style="88" customWidth="1"/>
    <col min="2064" max="2065" width="11.5" style="88"/>
    <col min="2066" max="2066" width="6.6640625" style="88" customWidth="1"/>
    <col min="2067" max="2067" width="11.5" style="88"/>
    <col min="2068" max="2068" width="11.6640625" style="88" customWidth="1"/>
    <col min="2069" max="2304" width="11.5" style="88"/>
    <col min="2305" max="2305" width="7.1640625" style="88" customWidth="1"/>
    <col min="2306" max="2306" width="1.5" style="88" customWidth="1"/>
    <col min="2307" max="2307" width="3.5" style="88" customWidth="1"/>
    <col min="2308" max="2308" width="3.1640625" style="88" customWidth="1"/>
    <col min="2309" max="2315" width="12.6640625" style="88" customWidth="1"/>
    <col min="2316" max="2316" width="14.5" style="88" customWidth="1"/>
    <col min="2317" max="2317" width="9.6640625" style="88" customWidth="1"/>
    <col min="2318" max="2318" width="11.5" style="88"/>
    <col min="2319" max="2319" width="8.6640625" style="88" customWidth="1"/>
    <col min="2320" max="2321" width="11.5" style="88"/>
    <col min="2322" max="2322" width="6.6640625" style="88" customWidth="1"/>
    <col min="2323" max="2323" width="11.5" style="88"/>
    <col min="2324" max="2324" width="11.6640625" style="88" customWidth="1"/>
    <col min="2325" max="2560" width="11.5" style="88"/>
    <col min="2561" max="2561" width="7.1640625" style="88" customWidth="1"/>
    <col min="2562" max="2562" width="1.5" style="88" customWidth="1"/>
    <col min="2563" max="2563" width="3.5" style="88" customWidth="1"/>
    <col min="2564" max="2564" width="3.1640625" style="88" customWidth="1"/>
    <col min="2565" max="2571" width="12.6640625" style="88" customWidth="1"/>
    <col min="2572" max="2572" width="14.5" style="88" customWidth="1"/>
    <col min="2573" max="2573" width="9.6640625" style="88" customWidth="1"/>
    <col min="2574" max="2574" width="11.5" style="88"/>
    <col min="2575" max="2575" width="8.6640625" style="88" customWidth="1"/>
    <col min="2576" max="2577" width="11.5" style="88"/>
    <col min="2578" max="2578" width="6.6640625" style="88" customWidth="1"/>
    <col min="2579" max="2579" width="11.5" style="88"/>
    <col min="2580" max="2580" width="11.6640625" style="88" customWidth="1"/>
    <col min="2581" max="2816" width="11.5" style="88"/>
    <col min="2817" max="2817" width="7.1640625" style="88" customWidth="1"/>
    <col min="2818" max="2818" width="1.5" style="88" customWidth="1"/>
    <col min="2819" max="2819" width="3.5" style="88" customWidth="1"/>
    <col min="2820" max="2820" width="3.1640625" style="88" customWidth="1"/>
    <col min="2821" max="2827" width="12.6640625" style="88" customWidth="1"/>
    <col min="2828" max="2828" width="14.5" style="88" customWidth="1"/>
    <col min="2829" max="2829" width="9.6640625" style="88" customWidth="1"/>
    <col min="2830" max="2830" width="11.5" style="88"/>
    <col min="2831" max="2831" width="8.6640625" style="88" customWidth="1"/>
    <col min="2832" max="2833" width="11.5" style="88"/>
    <col min="2834" max="2834" width="6.6640625" style="88" customWidth="1"/>
    <col min="2835" max="2835" width="11.5" style="88"/>
    <col min="2836" max="2836" width="11.6640625" style="88" customWidth="1"/>
    <col min="2837" max="3072" width="11.5" style="88"/>
    <col min="3073" max="3073" width="7.1640625" style="88" customWidth="1"/>
    <col min="3074" max="3074" width="1.5" style="88" customWidth="1"/>
    <col min="3075" max="3075" width="3.5" style="88" customWidth="1"/>
    <col min="3076" max="3076" width="3.1640625" style="88" customWidth="1"/>
    <col min="3077" max="3083" width="12.6640625" style="88" customWidth="1"/>
    <col min="3084" max="3084" width="14.5" style="88" customWidth="1"/>
    <col min="3085" max="3085" width="9.6640625" style="88" customWidth="1"/>
    <col min="3086" max="3086" width="11.5" style="88"/>
    <col min="3087" max="3087" width="8.6640625" style="88" customWidth="1"/>
    <col min="3088" max="3089" width="11.5" style="88"/>
    <col min="3090" max="3090" width="6.6640625" style="88" customWidth="1"/>
    <col min="3091" max="3091" width="11.5" style="88"/>
    <col min="3092" max="3092" width="11.6640625" style="88" customWidth="1"/>
    <col min="3093" max="3328" width="11.5" style="88"/>
    <col min="3329" max="3329" width="7.1640625" style="88" customWidth="1"/>
    <col min="3330" max="3330" width="1.5" style="88" customWidth="1"/>
    <col min="3331" max="3331" width="3.5" style="88" customWidth="1"/>
    <col min="3332" max="3332" width="3.1640625" style="88" customWidth="1"/>
    <col min="3333" max="3339" width="12.6640625" style="88" customWidth="1"/>
    <col min="3340" max="3340" width="14.5" style="88" customWidth="1"/>
    <col min="3341" max="3341" width="9.6640625" style="88" customWidth="1"/>
    <col min="3342" max="3342" width="11.5" style="88"/>
    <col min="3343" max="3343" width="8.6640625" style="88" customWidth="1"/>
    <col min="3344" max="3345" width="11.5" style="88"/>
    <col min="3346" max="3346" width="6.6640625" style="88" customWidth="1"/>
    <col min="3347" max="3347" width="11.5" style="88"/>
    <col min="3348" max="3348" width="11.6640625" style="88" customWidth="1"/>
    <col min="3349" max="3584" width="11.5" style="88"/>
    <col min="3585" max="3585" width="7.1640625" style="88" customWidth="1"/>
    <col min="3586" max="3586" width="1.5" style="88" customWidth="1"/>
    <col min="3587" max="3587" width="3.5" style="88" customWidth="1"/>
    <col min="3588" max="3588" width="3.1640625" style="88" customWidth="1"/>
    <col min="3589" max="3595" width="12.6640625" style="88" customWidth="1"/>
    <col min="3596" max="3596" width="14.5" style="88" customWidth="1"/>
    <col min="3597" max="3597" width="9.6640625" style="88" customWidth="1"/>
    <col min="3598" max="3598" width="11.5" style="88"/>
    <col min="3599" max="3599" width="8.6640625" style="88" customWidth="1"/>
    <col min="3600" max="3601" width="11.5" style="88"/>
    <col min="3602" max="3602" width="6.6640625" style="88" customWidth="1"/>
    <col min="3603" max="3603" width="11.5" style="88"/>
    <col min="3604" max="3604" width="11.6640625" style="88" customWidth="1"/>
    <col min="3605" max="3840" width="11.5" style="88"/>
    <col min="3841" max="3841" width="7.1640625" style="88" customWidth="1"/>
    <col min="3842" max="3842" width="1.5" style="88" customWidth="1"/>
    <col min="3843" max="3843" width="3.5" style="88" customWidth="1"/>
    <col min="3844" max="3844" width="3.1640625" style="88" customWidth="1"/>
    <col min="3845" max="3851" width="12.6640625" style="88" customWidth="1"/>
    <col min="3852" max="3852" width="14.5" style="88" customWidth="1"/>
    <col min="3853" max="3853" width="9.6640625" style="88" customWidth="1"/>
    <col min="3854" max="3854" width="11.5" style="88"/>
    <col min="3855" max="3855" width="8.6640625" style="88" customWidth="1"/>
    <col min="3856" max="3857" width="11.5" style="88"/>
    <col min="3858" max="3858" width="6.6640625" style="88" customWidth="1"/>
    <col min="3859" max="3859" width="11.5" style="88"/>
    <col min="3860" max="3860" width="11.6640625" style="88" customWidth="1"/>
    <col min="3861" max="4096" width="11.5" style="88"/>
    <col min="4097" max="4097" width="7.1640625" style="88" customWidth="1"/>
    <col min="4098" max="4098" width="1.5" style="88" customWidth="1"/>
    <col min="4099" max="4099" width="3.5" style="88" customWidth="1"/>
    <col min="4100" max="4100" width="3.1640625" style="88" customWidth="1"/>
    <col min="4101" max="4107" width="12.6640625" style="88" customWidth="1"/>
    <col min="4108" max="4108" width="14.5" style="88" customWidth="1"/>
    <col min="4109" max="4109" width="9.6640625" style="88" customWidth="1"/>
    <col min="4110" max="4110" width="11.5" style="88"/>
    <col min="4111" max="4111" width="8.6640625" style="88" customWidth="1"/>
    <col min="4112" max="4113" width="11.5" style="88"/>
    <col min="4114" max="4114" width="6.6640625" style="88" customWidth="1"/>
    <col min="4115" max="4115" width="11.5" style="88"/>
    <col min="4116" max="4116" width="11.6640625" style="88" customWidth="1"/>
    <col min="4117" max="4352" width="11.5" style="88"/>
    <col min="4353" max="4353" width="7.1640625" style="88" customWidth="1"/>
    <col min="4354" max="4354" width="1.5" style="88" customWidth="1"/>
    <col min="4355" max="4355" width="3.5" style="88" customWidth="1"/>
    <col min="4356" max="4356" width="3.1640625" style="88" customWidth="1"/>
    <col min="4357" max="4363" width="12.6640625" style="88" customWidth="1"/>
    <col min="4364" max="4364" width="14.5" style="88" customWidth="1"/>
    <col min="4365" max="4365" width="9.6640625" style="88" customWidth="1"/>
    <col min="4366" max="4366" width="11.5" style="88"/>
    <col min="4367" max="4367" width="8.6640625" style="88" customWidth="1"/>
    <col min="4368" max="4369" width="11.5" style="88"/>
    <col min="4370" max="4370" width="6.6640625" style="88" customWidth="1"/>
    <col min="4371" max="4371" width="11.5" style="88"/>
    <col min="4372" max="4372" width="11.6640625" style="88" customWidth="1"/>
    <col min="4373" max="4608" width="11.5" style="88"/>
    <col min="4609" max="4609" width="7.1640625" style="88" customWidth="1"/>
    <col min="4610" max="4610" width="1.5" style="88" customWidth="1"/>
    <col min="4611" max="4611" width="3.5" style="88" customWidth="1"/>
    <col min="4612" max="4612" width="3.1640625" style="88" customWidth="1"/>
    <col min="4613" max="4619" width="12.6640625" style="88" customWidth="1"/>
    <col min="4620" max="4620" width="14.5" style="88" customWidth="1"/>
    <col min="4621" max="4621" width="9.6640625" style="88" customWidth="1"/>
    <col min="4622" max="4622" width="11.5" style="88"/>
    <col min="4623" max="4623" width="8.6640625" style="88" customWidth="1"/>
    <col min="4624" max="4625" width="11.5" style="88"/>
    <col min="4626" max="4626" width="6.6640625" style="88" customWidth="1"/>
    <col min="4627" max="4627" width="11.5" style="88"/>
    <col min="4628" max="4628" width="11.6640625" style="88" customWidth="1"/>
    <col min="4629" max="4864" width="11.5" style="88"/>
    <col min="4865" max="4865" width="7.1640625" style="88" customWidth="1"/>
    <col min="4866" max="4866" width="1.5" style="88" customWidth="1"/>
    <col min="4867" max="4867" width="3.5" style="88" customWidth="1"/>
    <col min="4868" max="4868" width="3.1640625" style="88" customWidth="1"/>
    <col min="4869" max="4875" width="12.6640625" style="88" customWidth="1"/>
    <col min="4876" max="4876" width="14.5" style="88" customWidth="1"/>
    <col min="4877" max="4877" width="9.6640625" style="88" customWidth="1"/>
    <col min="4878" max="4878" width="11.5" style="88"/>
    <col min="4879" max="4879" width="8.6640625" style="88" customWidth="1"/>
    <col min="4880" max="4881" width="11.5" style="88"/>
    <col min="4882" max="4882" width="6.6640625" style="88" customWidth="1"/>
    <col min="4883" max="4883" width="11.5" style="88"/>
    <col min="4884" max="4884" width="11.6640625" style="88" customWidth="1"/>
    <col min="4885" max="5120" width="11.5" style="88"/>
    <col min="5121" max="5121" width="7.1640625" style="88" customWidth="1"/>
    <col min="5122" max="5122" width="1.5" style="88" customWidth="1"/>
    <col min="5123" max="5123" width="3.5" style="88" customWidth="1"/>
    <col min="5124" max="5124" width="3.1640625" style="88" customWidth="1"/>
    <col min="5125" max="5131" width="12.6640625" style="88" customWidth="1"/>
    <col min="5132" max="5132" width="14.5" style="88" customWidth="1"/>
    <col min="5133" max="5133" width="9.6640625" style="88" customWidth="1"/>
    <col min="5134" max="5134" width="11.5" style="88"/>
    <col min="5135" max="5135" width="8.6640625" style="88" customWidth="1"/>
    <col min="5136" max="5137" width="11.5" style="88"/>
    <col min="5138" max="5138" width="6.6640625" style="88" customWidth="1"/>
    <col min="5139" max="5139" width="11.5" style="88"/>
    <col min="5140" max="5140" width="11.6640625" style="88" customWidth="1"/>
    <col min="5141" max="5376" width="11.5" style="88"/>
    <col min="5377" max="5377" width="7.1640625" style="88" customWidth="1"/>
    <col min="5378" max="5378" width="1.5" style="88" customWidth="1"/>
    <col min="5379" max="5379" width="3.5" style="88" customWidth="1"/>
    <col min="5380" max="5380" width="3.1640625" style="88" customWidth="1"/>
    <col min="5381" max="5387" width="12.6640625" style="88" customWidth="1"/>
    <col min="5388" max="5388" width="14.5" style="88" customWidth="1"/>
    <col min="5389" max="5389" width="9.6640625" style="88" customWidth="1"/>
    <col min="5390" max="5390" width="11.5" style="88"/>
    <col min="5391" max="5391" width="8.6640625" style="88" customWidth="1"/>
    <col min="5392" max="5393" width="11.5" style="88"/>
    <col min="5394" max="5394" width="6.6640625" style="88" customWidth="1"/>
    <col min="5395" max="5395" width="11.5" style="88"/>
    <col min="5396" max="5396" width="11.6640625" style="88" customWidth="1"/>
    <col min="5397" max="5632" width="11.5" style="88"/>
    <col min="5633" max="5633" width="7.1640625" style="88" customWidth="1"/>
    <col min="5634" max="5634" width="1.5" style="88" customWidth="1"/>
    <col min="5635" max="5635" width="3.5" style="88" customWidth="1"/>
    <col min="5636" max="5636" width="3.1640625" style="88" customWidth="1"/>
    <col min="5637" max="5643" width="12.6640625" style="88" customWidth="1"/>
    <col min="5644" max="5644" width="14.5" style="88" customWidth="1"/>
    <col min="5645" max="5645" width="9.6640625" style="88" customWidth="1"/>
    <col min="5646" max="5646" width="11.5" style="88"/>
    <col min="5647" max="5647" width="8.6640625" style="88" customWidth="1"/>
    <col min="5648" max="5649" width="11.5" style="88"/>
    <col min="5650" max="5650" width="6.6640625" style="88" customWidth="1"/>
    <col min="5651" max="5651" width="11.5" style="88"/>
    <col min="5652" max="5652" width="11.6640625" style="88" customWidth="1"/>
    <col min="5653" max="5888" width="11.5" style="88"/>
    <col min="5889" max="5889" width="7.1640625" style="88" customWidth="1"/>
    <col min="5890" max="5890" width="1.5" style="88" customWidth="1"/>
    <col min="5891" max="5891" width="3.5" style="88" customWidth="1"/>
    <col min="5892" max="5892" width="3.1640625" style="88" customWidth="1"/>
    <col min="5893" max="5899" width="12.6640625" style="88" customWidth="1"/>
    <col min="5900" max="5900" width="14.5" style="88" customWidth="1"/>
    <col min="5901" max="5901" width="9.6640625" style="88" customWidth="1"/>
    <col min="5902" max="5902" width="11.5" style="88"/>
    <col min="5903" max="5903" width="8.6640625" style="88" customWidth="1"/>
    <col min="5904" max="5905" width="11.5" style="88"/>
    <col min="5906" max="5906" width="6.6640625" style="88" customWidth="1"/>
    <col min="5907" max="5907" width="11.5" style="88"/>
    <col min="5908" max="5908" width="11.6640625" style="88" customWidth="1"/>
    <col min="5909" max="6144" width="11.5" style="88"/>
    <col min="6145" max="6145" width="7.1640625" style="88" customWidth="1"/>
    <col min="6146" max="6146" width="1.5" style="88" customWidth="1"/>
    <col min="6147" max="6147" width="3.5" style="88" customWidth="1"/>
    <col min="6148" max="6148" width="3.1640625" style="88" customWidth="1"/>
    <col min="6149" max="6155" width="12.6640625" style="88" customWidth="1"/>
    <col min="6156" max="6156" width="14.5" style="88" customWidth="1"/>
    <col min="6157" max="6157" width="9.6640625" style="88" customWidth="1"/>
    <col min="6158" max="6158" width="11.5" style="88"/>
    <col min="6159" max="6159" width="8.6640625" style="88" customWidth="1"/>
    <col min="6160" max="6161" width="11.5" style="88"/>
    <col min="6162" max="6162" width="6.6640625" style="88" customWidth="1"/>
    <col min="6163" max="6163" width="11.5" style="88"/>
    <col min="6164" max="6164" width="11.6640625" style="88" customWidth="1"/>
    <col min="6165" max="6400" width="11.5" style="88"/>
    <col min="6401" max="6401" width="7.1640625" style="88" customWidth="1"/>
    <col min="6402" max="6402" width="1.5" style="88" customWidth="1"/>
    <col min="6403" max="6403" width="3.5" style="88" customWidth="1"/>
    <col min="6404" max="6404" width="3.1640625" style="88" customWidth="1"/>
    <col min="6405" max="6411" width="12.6640625" style="88" customWidth="1"/>
    <col min="6412" max="6412" width="14.5" style="88" customWidth="1"/>
    <col min="6413" max="6413" width="9.6640625" style="88" customWidth="1"/>
    <col min="6414" max="6414" width="11.5" style="88"/>
    <col min="6415" max="6415" width="8.6640625" style="88" customWidth="1"/>
    <col min="6416" max="6417" width="11.5" style="88"/>
    <col min="6418" max="6418" width="6.6640625" style="88" customWidth="1"/>
    <col min="6419" max="6419" width="11.5" style="88"/>
    <col min="6420" max="6420" width="11.6640625" style="88" customWidth="1"/>
    <col min="6421" max="6656" width="11.5" style="88"/>
    <col min="6657" max="6657" width="7.1640625" style="88" customWidth="1"/>
    <col min="6658" max="6658" width="1.5" style="88" customWidth="1"/>
    <col min="6659" max="6659" width="3.5" style="88" customWidth="1"/>
    <col min="6660" max="6660" width="3.1640625" style="88" customWidth="1"/>
    <col min="6661" max="6667" width="12.6640625" style="88" customWidth="1"/>
    <col min="6668" max="6668" width="14.5" style="88" customWidth="1"/>
    <col min="6669" max="6669" width="9.6640625" style="88" customWidth="1"/>
    <col min="6670" max="6670" width="11.5" style="88"/>
    <col min="6671" max="6671" width="8.6640625" style="88" customWidth="1"/>
    <col min="6672" max="6673" width="11.5" style="88"/>
    <col min="6674" max="6674" width="6.6640625" style="88" customWidth="1"/>
    <col min="6675" max="6675" width="11.5" style="88"/>
    <col min="6676" max="6676" width="11.6640625" style="88" customWidth="1"/>
    <col min="6677" max="6912" width="11.5" style="88"/>
    <col min="6913" max="6913" width="7.1640625" style="88" customWidth="1"/>
    <col min="6914" max="6914" width="1.5" style="88" customWidth="1"/>
    <col min="6915" max="6915" width="3.5" style="88" customWidth="1"/>
    <col min="6916" max="6916" width="3.1640625" style="88" customWidth="1"/>
    <col min="6917" max="6923" width="12.6640625" style="88" customWidth="1"/>
    <col min="6924" max="6924" width="14.5" style="88" customWidth="1"/>
    <col min="6925" max="6925" width="9.6640625" style="88" customWidth="1"/>
    <col min="6926" max="6926" width="11.5" style="88"/>
    <col min="6927" max="6927" width="8.6640625" style="88" customWidth="1"/>
    <col min="6928" max="6929" width="11.5" style="88"/>
    <col min="6930" max="6930" width="6.6640625" style="88" customWidth="1"/>
    <col min="6931" max="6931" width="11.5" style="88"/>
    <col min="6932" max="6932" width="11.6640625" style="88" customWidth="1"/>
    <col min="6933" max="7168" width="11.5" style="88"/>
    <col min="7169" max="7169" width="7.1640625" style="88" customWidth="1"/>
    <col min="7170" max="7170" width="1.5" style="88" customWidth="1"/>
    <col min="7171" max="7171" width="3.5" style="88" customWidth="1"/>
    <col min="7172" max="7172" width="3.1640625" style="88" customWidth="1"/>
    <col min="7173" max="7179" width="12.6640625" style="88" customWidth="1"/>
    <col min="7180" max="7180" width="14.5" style="88" customWidth="1"/>
    <col min="7181" max="7181" width="9.6640625" style="88" customWidth="1"/>
    <col min="7182" max="7182" width="11.5" style="88"/>
    <col min="7183" max="7183" width="8.6640625" style="88" customWidth="1"/>
    <col min="7184" max="7185" width="11.5" style="88"/>
    <col min="7186" max="7186" width="6.6640625" style="88" customWidth="1"/>
    <col min="7187" max="7187" width="11.5" style="88"/>
    <col min="7188" max="7188" width="11.6640625" style="88" customWidth="1"/>
    <col min="7189" max="7424" width="11.5" style="88"/>
    <col min="7425" max="7425" width="7.1640625" style="88" customWidth="1"/>
    <col min="7426" max="7426" width="1.5" style="88" customWidth="1"/>
    <col min="7427" max="7427" width="3.5" style="88" customWidth="1"/>
    <col min="7428" max="7428" width="3.1640625" style="88" customWidth="1"/>
    <col min="7429" max="7435" width="12.6640625" style="88" customWidth="1"/>
    <col min="7436" max="7436" width="14.5" style="88" customWidth="1"/>
    <col min="7437" max="7437" width="9.6640625" style="88" customWidth="1"/>
    <col min="7438" max="7438" width="11.5" style="88"/>
    <col min="7439" max="7439" width="8.6640625" style="88" customWidth="1"/>
    <col min="7440" max="7441" width="11.5" style="88"/>
    <col min="7442" max="7442" width="6.6640625" style="88" customWidth="1"/>
    <col min="7443" max="7443" width="11.5" style="88"/>
    <col min="7444" max="7444" width="11.6640625" style="88" customWidth="1"/>
    <col min="7445" max="7680" width="11.5" style="88"/>
    <col min="7681" max="7681" width="7.1640625" style="88" customWidth="1"/>
    <col min="7682" max="7682" width="1.5" style="88" customWidth="1"/>
    <col min="7683" max="7683" width="3.5" style="88" customWidth="1"/>
    <col min="7684" max="7684" width="3.1640625" style="88" customWidth="1"/>
    <col min="7685" max="7691" width="12.6640625" style="88" customWidth="1"/>
    <col min="7692" max="7692" width="14.5" style="88" customWidth="1"/>
    <col min="7693" max="7693" width="9.6640625" style="88" customWidth="1"/>
    <col min="7694" max="7694" width="11.5" style="88"/>
    <col min="7695" max="7695" width="8.6640625" style="88" customWidth="1"/>
    <col min="7696" max="7697" width="11.5" style="88"/>
    <col min="7698" max="7698" width="6.6640625" style="88" customWidth="1"/>
    <col min="7699" max="7699" width="11.5" style="88"/>
    <col min="7700" max="7700" width="11.6640625" style="88" customWidth="1"/>
    <col min="7701" max="7936" width="11.5" style="88"/>
    <col min="7937" max="7937" width="7.1640625" style="88" customWidth="1"/>
    <col min="7938" max="7938" width="1.5" style="88" customWidth="1"/>
    <col min="7939" max="7939" width="3.5" style="88" customWidth="1"/>
    <col min="7940" max="7940" width="3.1640625" style="88" customWidth="1"/>
    <col min="7941" max="7947" width="12.6640625" style="88" customWidth="1"/>
    <col min="7948" max="7948" width="14.5" style="88" customWidth="1"/>
    <col min="7949" max="7949" width="9.6640625" style="88" customWidth="1"/>
    <col min="7950" max="7950" width="11.5" style="88"/>
    <col min="7951" max="7951" width="8.6640625" style="88" customWidth="1"/>
    <col min="7952" max="7953" width="11.5" style="88"/>
    <col min="7954" max="7954" width="6.6640625" style="88" customWidth="1"/>
    <col min="7955" max="7955" width="11.5" style="88"/>
    <col min="7956" max="7956" width="11.6640625" style="88" customWidth="1"/>
    <col min="7957" max="8192" width="11.5" style="88"/>
    <col min="8193" max="8193" width="7.1640625" style="88" customWidth="1"/>
    <col min="8194" max="8194" width="1.5" style="88" customWidth="1"/>
    <col min="8195" max="8195" width="3.5" style="88" customWidth="1"/>
    <col min="8196" max="8196" width="3.1640625" style="88" customWidth="1"/>
    <col min="8197" max="8203" width="12.6640625" style="88" customWidth="1"/>
    <col min="8204" max="8204" width="14.5" style="88" customWidth="1"/>
    <col min="8205" max="8205" width="9.6640625" style="88" customWidth="1"/>
    <col min="8206" max="8206" width="11.5" style="88"/>
    <col min="8207" max="8207" width="8.6640625" style="88" customWidth="1"/>
    <col min="8208" max="8209" width="11.5" style="88"/>
    <col min="8210" max="8210" width="6.6640625" style="88" customWidth="1"/>
    <col min="8211" max="8211" width="11.5" style="88"/>
    <col min="8212" max="8212" width="11.6640625" style="88" customWidth="1"/>
    <col min="8213" max="8448" width="11.5" style="88"/>
    <col min="8449" max="8449" width="7.1640625" style="88" customWidth="1"/>
    <col min="8450" max="8450" width="1.5" style="88" customWidth="1"/>
    <col min="8451" max="8451" width="3.5" style="88" customWidth="1"/>
    <col min="8452" max="8452" width="3.1640625" style="88" customWidth="1"/>
    <col min="8453" max="8459" width="12.6640625" style="88" customWidth="1"/>
    <col min="8460" max="8460" width="14.5" style="88" customWidth="1"/>
    <col min="8461" max="8461" width="9.6640625" style="88" customWidth="1"/>
    <col min="8462" max="8462" width="11.5" style="88"/>
    <col min="8463" max="8463" width="8.6640625" style="88" customWidth="1"/>
    <col min="8464" max="8465" width="11.5" style="88"/>
    <col min="8466" max="8466" width="6.6640625" style="88" customWidth="1"/>
    <col min="8467" max="8467" width="11.5" style="88"/>
    <col min="8468" max="8468" width="11.6640625" style="88" customWidth="1"/>
    <col min="8469" max="8704" width="11.5" style="88"/>
    <col min="8705" max="8705" width="7.1640625" style="88" customWidth="1"/>
    <col min="8706" max="8706" width="1.5" style="88" customWidth="1"/>
    <col min="8707" max="8707" width="3.5" style="88" customWidth="1"/>
    <col min="8708" max="8708" width="3.1640625" style="88" customWidth="1"/>
    <col min="8709" max="8715" width="12.6640625" style="88" customWidth="1"/>
    <col min="8716" max="8716" width="14.5" style="88" customWidth="1"/>
    <col min="8717" max="8717" width="9.6640625" style="88" customWidth="1"/>
    <col min="8718" max="8718" width="11.5" style="88"/>
    <col min="8719" max="8719" width="8.6640625" style="88" customWidth="1"/>
    <col min="8720" max="8721" width="11.5" style="88"/>
    <col min="8722" max="8722" width="6.6640625" style="88" customWidth="1"/>
    <col min="8723" max="8723" width="11.5" style="88"/>
    <col min="8724" max="8724" width="11.6640625" style="88" customWidth="1"/>
    <col min="8725" max="8960" width="11.5" style="88"/>
    <col min="8961" max="8961" width="7.1640625" style="88" customWidth="1"/>
    <col min="8962" max="8962" width="1.5" style="88" customWidth="1"/>
    <col min="8963" max="8963" width="3.5" style="88" customWidth="1"/>
    <col min="8964" max="8964" width="3.1640625" style="88" customWidth="1"/>
    <col min="8965" max="8971" width="12.6640625" style="88" customWidth="1"/>
    <col min="8972" max="8972" width="14.5" style="88" customWidth="1"/>
    <col min="8973" max="8973" width="9.6640625" style="88" customWidth="1"/>
    <col min="8974" max="8974" width="11.5" style="88"/>
    <col min="8975" max="8975" width="8.6640625" style="88" customWidth="1"/>
    <col min="8976" max="8977" width="11.5" style="88"/>
    <col min="8978" max="8978" width="6.6640625" style="88" customWidth="1"/>
    <col min="8979" max="8979" width="11.5" style="88"/>
    <col min="8980" max="8980" width="11.6640625" style="88" customWidth="1"/>
    <col min="8981" max="9216" width="11.5" style="88"/>
    <col min="9217" max="9217" width="7.1640625" style="88" customWidth="1"/>
    <col min="9218" max="9218" width="1.5" style="88" customWidth="1"/>
    <col min="9219" max="9219" width="3.5" style="88" customWidth="1"/>
    <col min="9220" max="9220" width="3.1640625" style="88" customWidth="1"/>
    <col min="9221" max="9227" width="12.6640625" style="88" customWidth="1"/>
    <col min="9228" max="9228" width="14.5" style="88" customWidth="1"/>
    <col min="9229" max="9229" width="9.6640625" style="88" customWidth="1"/>
    <col min="9230" max="9230" width="11.5" style="88"/>
    <col min="9231" max="9231" width="8.6640625" style="88" customWidth="1"/>
    <col min="9232" max="9233" width="11.5" style="88"/>
    <col min="9234" max="9234" width="6.6640625" style="88" customWidth="1"/>
    <col min="9235" max="9235" width="11.5" style="88"/>
    <col min="9236" max="9236" width="11.6640625" style="88" customWidth="1"/>
    <col min="9237" max="9472" width="11.5" style="88"/>
    <col min="9473" max="9473" width="7.1640625" style="88" customWidth="1"/>
    <col min="9474" max="9474" width="1.5" style="88" customWidth="1"/>
    <col min="9475" max="9475" width="3.5" style="88" customWidth="1"/>
    <col min="9476" max="9476" width="3.1640625" style="88" customWidth="1"/>
    <col min="9477" max="9483" width="12.6640625" style="88" customWidth="1"/>
    <col min="9484" max="9484" width="14.5" style="88" customWidth="1"/>
    <col min="9485" max="9485" width="9.6640625" style="88" customWidth="1"/>
    <col min="9486" max="9486" width="11.5" style="88"/>
    <col min="9487" max="9487" width="8.6640625" style="88" customWidth="1"/>
    <col min="9488" max="9489" width="11.5" style="88"/>
    <col min="9490" max="9490" width="6.6640625" style="88" customWidth="1"/>
    <col min="9491" max="9491" width="11.5" style="88"/>
    <col min="9492" max="9492" width="11.6640625" style="88" customWidth="1"/>
    <col min="9493" max="9728" width="11.5" style="88"/>
    <col min="9729" max="9729" width="7.1640625" style="88" customWidth="1"/>
    <col min="9730" max="9730" width="1.5" style="88" customWidth="1"/>
    <col min="9731" max="9731" width="3.5" style="88" customWidth="1"/>
    <col min="9732" max="9732" width="3.1640625" style="88" customWidth="1"/>
    <col min="9733" max="9739" width="12.6640625" style="88" customWidth="1"/>
    <col min="9740" max="9740" width="14.5" style="88" customWidth="1"/>
    <col min="9741" max="9741" width="9.6640625" style="88" customWidth="1"/>
    <col min="9742" max="9742" width="11.5" style="88"/>
    <col min="9743" max="9743" width="8.6640625" style="88" customWidth="1"/>
    <col min="9744" max="9745" width="11.5" style="88"/>
    <col min="9746" max="9746" width="6.6640625" style="88" customWidth="1"/>
    <col min="9747" max="9747" width="11.5" style="88"/>
    <col min="9748" max="9748" width="11.6640625" style="88" customWidth="1"/>
    <col min="9749" max="9984" width="11.5" style="88"/>
    <col min="9985" max="9985" width="7.1640625" style="88" customWidth="1"/>
    <col min="9986" max="9986" width="1.5" style="88" customWidth="1"/>
    <col min="9987" max="9987" width="3.5" style="88" customWidth="1"/>
    <col min="9988" max="9988" width="3.1640625" style="88" customWidth="1"/>
    <col min="9989" max="9995" width="12.6640625" style="88" customWidth="1"/>
    <col min="9996" max="9996" width="14.5" style="88" customWidth="1"/>
    <col min="9997" max="9997" width="9.6640625" style="88" customWidth="1"/>
    <col min="9998" max="9998" width="11.5" style="88"/>
    <col min="9999" max="9999" width="8.6640625" style="88" customWidth="1"/>
    <col min="10000" max="10001" width="11.5" style="88"/>
    <col min="10002" max="10002" width="6.6640625" style="88" customWidth="1"/>
    <col min="10003" max="10003" width="11.5" style="88"/>
    <col min="10004" max="10004" width="11.6640625" style="88" customWidth="1"/>
    <col min="10005" max="10240" width="11.5" style="88"/>
    <col min="10241" max="10241" width="7.1640625" style="88" customWidth="1"/>
    <col min="10242" max="10242" width="1.5" style="88" customWidth="1"/>
    <col min="10243" max="10243" width="3.5" style="88" customWidth="1"/>
    <col min="10244" max="10244" width="3.1640625" style="88" customWidth="1"/>
    <col min="10245" max="10251" width="12.6640625" style="88" customWidth="1"/>
    <col min="10252" max="10252" width="14.5" style="88" customWidth="1"/>
    <col min="10253" max="10253" width="9.6640625" style="88" customWidth="1"/>
    <col min="10254" max="10254" width="11.5" style="88"/>
    <col min="10255" max="10255" width="8.6640625" style="88" customWidth="1"/>
    <col min="10256" max="10257" width="11.5" style="88"/>
    <col min="10258" max="10258" width="6.6640625" style="88" customWidth="1"/>
    <col min="10259" max="10259" width="11.5" style="88"/>
    <col min="10260" max="10260" width="11.6640625" style="88" customWidth="1"/>
    <col min="10261" max="10496" width="11.5" style="88"/>
    <col min="10497" max="10497" width="7.1640625" style="88" customWidth="1"/>
    <col min="10498" max="10498" width="1.5" style="88" customWidth="1"/>
    <col min="10499" max="10499" width="3.5" style="88" customWidth="1"/>
    <col min="10500" max="10500" width="3.1640625" style="88" customWidth="1"/>
    <col min="10501" max="10507" width="12.6640625" style="88" customWidth="1"/>
    <col min="10508" max="10508" width="14.5" style="88" customWidth="1"/>
    <col min="10509" max="10509" width="9.6640625" style="88" customWidth="1"/>
    <col min="10510" max="10510" width="11.5" style="88"/>
    <col min="10511" max="10511" width="8.6640625" style="88" customWidth="1"/>
    <col min="10512" max="10513" width="11.5" style="88"/>
    <col min="10514" max="10514" width="6.6640625" style="88" customWidth="1"/>
    <col min="10515" max="10515" width="11.5" style="88"/>
    <col min="10516" max="10516" width="11.6640625" style="88" customWidth="1"/>
    <col min="10517" max="10752" width="11.5" style="88"/>
    <col min="10753" max="10753" width="7.1640625" style="88" customWidth="1"/>
    <col min="10754" max="10754" width="1.5" style="88" customWidth="1"/>
    <col min="10755" max="10755" width="3.5" style="88" customWidth="1"/>
    <col min="10756" max="10756" width="3.1640625" style="88" customWidth="1"/>
    <col min="10757" max="10763" width="12.6640625" style="88" customWidth="1"/>
    <col min="10764" max="10764" width="14.5" style="88" customWidth="1"/>
    <col min="10765" max="10765" width="9.6640625" style="88" customWidth="1"/>
    <col min="10766" max="10766" width="11.5" style="88"/>
    <col min="10767" max="10767" width="8.6640625" style="88" customWidth="1"/>
    <col min="10768" max="10769" width="11.5" style="88"/>
    <col min="10770" max="10770" width="6.6640625" style="88" customWidth="1"/>
    <col min="10771" max="10771" width="11.5" style="88"/>
    <col min="10772" max="10772" width="11.6640625" style="88" customWidth="1"/>
    <col min="10773" max="11008" width="11.5" style="88"/>
    <col min="11009" max="11009" width="7.1640625" style="88" customWidth="1"/>
    <col min="11010" max="11010" width="1.5" style="88" customWidth="1"/>
    <col min="11011" max="11011" width="3.5" style="88" customWidth="1"/>
    <col min="11012" max="11012" width="3.1640625" style="88" customWidth="1"/>
    <col min="11013" max="11019" width="12.6640625" style="88" customWidth="1"/>
    <col min="11020" max="11020" width="14.5" style="88" customWidth="1"/>
    <col min="11021" max="11021" width="9.6640625" style="88" customWidth="1"/>
    <col min="11022" max="11022" width="11.5" style="88"/>
    <col min="11023" max="11023" width="8.6640625" style="88" customWidth="1"/>
    <col min="11024" max="11025" width="11.5" style="88"/>
    <col min="11026" max="11026" width="6.6640625" style="88" customWidth="1"/>
    <col min="11027" max="11027" width="11.5" style="88"/>
    <col min="11028" max="11028" width="11.6640625" style="88" customWidth="1"/>
    <col min="11029" max="11264" width="11.5" style="88"/>
    <col min="11265" max="11265" width="7.1640625" style="88" customWidth="1"/>
    <col min="11266" max="11266" width="1.5" style="88" customWidth="1"/>
    <col min="11267" max="11267" width="3.5" style="88" customWidth="1"/>
    <col min="11268" max="11268" width="3.1640625" style="88" customWidth="1"/>
    <col min="11269" max="11275" width="12.6640625" style="88" customWidth="1"/>
    <col min="11276" max="11276" width="14.5" style="88" customWidth="1"/>
    <col min="11277" max="11277" width="9.6640625" style="88" customWidth="1"/>
    <col min="11278" max="11278" width="11.5" style="88"/>
    <col min="11279" max="11279" width="8.6640625" style="88" customWidth="1"/>
    <col min="11280" max="11281" width="11.5" style="88"/>
    <col min="11282" max="11282" width="6.6640625" style="88" customWidth="1"/>
    <col min="11283" max="11283" width="11.5" style="88"/>
    <col min="11284" max="11284" width="11.6640625" style="88" customWidth="1"/>
    <col min="11285" max="11520" width="11.5" style="88"/>
    <col min="11521" max="11521" width="7.1640625" style="88" customWidth="1"/>
    <col min="11522" max="11522" width="1.5" style="88" customWidth="1"/>
    <col min="11523" max="11523" width="3.5" style="88" customWidth="1"/>
    <col min="11524" max="11524" width="3.1640625" style="88" customWidth="1"/>
    <col min="11525" max="11531" width="12.6640625" style="88" customWidth="1"/>
    <col min="11532" max="11532" width="14.5" style="88" customWidth="1"/>
    <col min="11533" max="11533" width="9.6640625" style="88" customWidth="1"/>
    <col min="11534" max="11534" width="11.5" style="88"/>
    <col min="11535" max="11535" width="8.6640625" style="88" customWidth="1"/>
    <col min="11536" max="11537" width="11.5" style="88"/>
    <col min="11538" max="11538" width="6.6640625" style="88" customWidth="1"/>
    <col min="11539" max="11539" width="11.5" style="88"/>
    <col min="11540" max="11540" width="11.6640625" style="88" customWidth="1"/>
    <col min="11541" max="11776" width="11.5" style="88"/>
    <col min="11777" max="11777" width="7.1640625" style="88" customWidth="1"/>
    <col min="11778" max="11778" width="1.5" style="88" customWidth="1"/>
    <col min="11779" max="11779" width="3.5" style="88" customWidth="1"/>
    <col min="11780" max="11780" width="3.1640625" style="88" customWidth="1"/>
    <col min="11781" max="11787" width="12.6640625" style="88" customWidth="1"/>
    <col min="11788" max="11788" width="14.5" style="88" customWidth="1"/>
    <col min="11789" max="11789" width="9.6640625" style="88" customWidth="1"/>
    <col min="11790" max="11790" width="11.5" style="88"/>
    <col min="11791" max="11791" width="8.6640625" style="88" customWidth="1"/>
    <col min="11792" max="11793" width="11.5" style="88"/>
    <col min="11794" max="11794" width="6.6640625" style="88" customWidth="1"/>
    <col min="11795" max="11795" width="11.5" style="88"/>
    <col min="11796" max="11796" width="11.6640625" style="88" customWidth="1"/>
    <col min="11797" max="12032" width="11.5" style="88"/>
    <col min="12033" max="12033" width="7.1640625" style="88" customWidth="1"/>
    <col min="12034" max="12034" width="1.5" style="88" customWidth="1"/>
    <col min="12035" max="12035" width="3.5" style="88" customWidth="1"/>
    <col min="12036" max="12036" width="3.1640625" style="88" customWidth="1"/>
    <col min="12037" max="12043" width="12.6640625" style="88" customWidth="1"/>
    <col min="12044" max="12044" width="14.5" style="88" customWidth="1"/>
    <col min="12045" max="12045" width="9.6640625" style="88" customWidth="1"/>
    <col min="12046" max="12046" width="11.5" style="88"/>
    <col min="12047" max="12047" width="8.6640625" style="88" customWidth="1"/>
    <col min="12048" max="12049" width="11.5" style="88"/>
    <col min="12050" max="12050" width="6.6640625" style="88" customWidth="1"/>
    <col min="12051" max="12051" width="11.5" style="88"/>
    <col min="12052" max="12052" width="11.6640625" style="88" customWidth="1"/>
    <col min="12053" max="12288" width="11.5" style="88"/>
    <col min="12289" max="12289" width="7.1640625" style="88" customWidth="1"/>
    <col min="12290" max="12290" width="1.5" style="88" customWidth="1"/>
    <col min="12291" max="12291" width="3.5" style="88" customWidth="1"/>
    <col min="12292" max="12292" width="3.1640625" style="88" customWidth="1"/>
    <col min="12293" max="12299" width="12.6640625" style="88" customWidth="1"/>
    <col min="12300" max="12300" width="14.5" style="88" customWidth="1"/>
    <col min="12301" max="12301" width="9.6640625" style="88" customWidth="1"/>
    <col min="12302" max="12302" width="11.5" style="88"/>
    <col min="12303" max="12303" width="8.6640625" style="88" customWidth="1"/>
    <col min="12304" max="12305" width="11.5" style="88"/>
    <col min="12306" max="12306" width="6.6640625" style="88" customWidth="1"/>
    <col min="12307" max="12307" width="11.5" style="88"/>
    <col min="12308" max="12308" width="11.6640625" style="88" customWidth="1"/>
    <col min="12309" max="12544" width="11.5" style="88"/>
    <col min="12545" max="12545" width="7.1640625" style="88" customWidth="1"/>
    <col min="12546" max="12546" width="1.5" style="88" customWidth="1"/>
    <col min="12547" max="12547" width="3.5" style="88" customWidth="1"/>
    <col min="12548" max="12548" width="3.1640625" style="88" customWidth="1"/>
    <col min="12549" max="12555" width="12.6640625" style="88" customWidth="1"/>
    <col min="12556" max="12556" width="14.5" style="88" customWidth="1"/>
    <col min="12557" max="12557" width="9.6640625" style="88" customWidth="1"/>
    <col min="12558" max="12558" width="11.5" style="88"/>
    <col min="12559" max="12559" width="8.6640625" style="88" customWidth="1"/>
    <col min="12560" max="12561" width="11.5" style="88"/>
    <col min="12562" max="12562" width="6.6640625" style="88" customWidth="1"/>
    <col min="12563" max="12563" width="11.5" style="88"/>
    <col min="12564" max="12564" width="11.6640625" style="88" customWidth="1"/>
    <col min="12565" max="12800" width="11.5" style="88"/>
    <col min="12801" max="12801" width="7.1640625" style="88" customWidth="1"/>
    <col min="12802" max="12802" width="1.5" style="88" customWidth="1"/>
    <col min="12803" max="12803" width="3.5" style="88" customWidth="1"/>
    <col min="12804" max="12804" width="3.1640625" style="88" customWidth="1"/>
    <col min="12805" max="12811" width="12.6640625" style="88" customWidth="1"/>
    <col min="12812" max="12812" width="14.5" style="88" customWidth="1"/>
    <col min="12813" max="12813" width="9.6640625" style="88" customWidth="1"/>
    <col min="12814" max="12814" width="11.5" style="88"/>
    <col min="12815" max="12815" width="8.6640625" style="88" customWidth="1"/>
    <col min="12816" max="12817" width="11.5" style="88"/>
    <col min="12818" max="12818" width="6.6640625" style="88" customWidth="1"/>
    <col min="12819" max="12819" width="11.5" style="88"/>
    <col min="12820" max="12820" width="11.6640625" style="88" customWidth="1"/>
    <col min="12821" max="13056" width="11.5" style="88"/>
    <col min="13057" max="13057" width="7.1640625" style="88" customWidth="1"/>
    <col min="13058" max="13058" width="1.5" style="88" customWidth="1"/>
    <col min="13059" max="13059" width="3.5" style="88" customWidth="1"/>
    <col min="13060" max="13060" width="3.1640625" style="88" customWidth="1"/>
    <col min="13061" max="13067" width="12.6640625" style="88" customWidth="1"/>
    <col min="13068" max="13068" width="14.5" style="88" customWidth="1"/>
    <col min="13069" max="13069" width="9.6640625" style="88" customWidth="1"/>
    <col min="13070" max="13070" width="11.5" style="88"/>
    <col min="13071" max="13071" width="8.6640625" style="88" customWidth="1"/>
    <col min="13072" max="13073" width="11.5" style="88"/>
    <col min="13074" max="13074" width="6.6640625" style="88" customWidth="1"/>
    <col min="13075" max="13075" width="11.5" style="88"/>
    <col min="13076" max="13076" width="11.6640625" style="88" customWidth="1"/>
    <col min="13077" max="13312" width="11.5" style="88"/>
    <col min="13313" max="13313" width="7.1640625" style="88" customWidth="1"/>
    <col min="13314" max="13314" width="1.5" style="88" customWidth="1"/>
    <col min="13315" max="13315" width="3.5" style="88" customWidth="1"/>
    <col min="13316" max="13316" width="3.1640625" style="88" customWidth="1"/>
    <col min="13317" max="13323" width="12.6640625" style="88" customWidth="1"/>
    <col min="13324" max="13324" width="14.5" style="88" customWidth="1"/>
    <col min="13325" max="13325" width="9.6640625" style="88" customWidth="1"/>
    <col min="13326" max="13326" width="11.5" style="88"/>
    <col min="13327" max="13327" width="8.6640625" style="88" customWidth="1"/>
    <col min="13328" max="13329" width="11.5" style="88"/>
    <col min="13330" max="13330" width="6.6640625" style="88" customWidth="1"/>
    <col min="13331" max="13331" width="11.5" style="88"/>
    <col min="13332" max="13332" width="11.6640625" style="88" customWidth="1"/>
    <col min="13333" max="13568" width="11.5" style="88"/>
    <col min="13569" max="13569" width="7.1640625" style="88" customWidth="1"/>
    <col min="13570" max="13570" width="1.5" style="88" customWidth="1"/>
    <col min="13571" max="13571" width="3.5" style="88" customWidth="1"/>
    <col min="13572" max="13572" width="3.1640625" style="88" customWidth="1"/>
    <col min="13573" max="13579" width="12.6640625" style="88" customWidth="1"/>
    <col min="13580" max="13580" width="14.5" style="88" customWidth="1"/>
    <col min="13581" max="13581" width="9.6640625" style="88" customWidth="1"/>
    <col min="13582" max="13582" width="11.5" style="88"/>
    <col min="13583" max="13583" width="8.6640625" style="88" customWidth="1"/>
    <col min="13584" max="13585" width="11.5" style="88"/>
    <col min="13586" max="13586" width="6.6640625" style="88" customWidth="1"/>
    <col min="13587" max="13587" width="11.5" style="88"/>
    <col min="13588" max="13588" width="11.6640625" style="88" customWidth="1"/>
    <col min="13589" max="13824" width="11.5" style="88"/>
    <col min="13825" max="13825" width="7.1640625" style="88" customWidth="1"/>
    <col min="13826" max="13826" width="1.5" style="88" customWidth="1"/>
    <col min="13827" max="13827" width="3.5" style="88" customWidth="1"/>
    <col min="13828" max="13828" width="3.1640625" style="88" customWidth="1"/>
    <col min="13829" max="13835" width="12.6640625" style="88" customWidth="1"/>
    <col min="13836" max="13836" width="14.5" style="88" customWidth="1"/>
    <col min="13837" max="13837" width="9.6640625" style="88" customWidth="1"/>
    <col min="13838" max="13838" width="11.5" style="88"/>
    <col min="13839" max="13839" width="8.6640625" style="88" customWidth="1"/>
    <col min="13840" max="13841" width="11.5" style="88"/>
    <col min="13842" max="13842" width="6.6640625" style="88" customWidth="1"/>
    <col min="13843" max="13843" width="11.5" style="88"/>
    <col min="13844" max="13844" width="11.6640625" style="88" customWidth="1"/>
    <col min="13845" max="14080" width="11.5" style="88"/>
    <col min="14081" max="14081" width="7.1640625" style="88" customWidth="1"/>
    <col min="14082" max="14082" width="1.5" style="88" customWidth="1"/>
    <col min="14083" max="14083" width="3.5" style="88" customWidth="1"/>
    <col min="14084" max="14084" width="3.1640625" style="88" customWidth="1"/>
    <col min="14085" max="14091" width="12.6640625" style="88" customWidth="1"/>
    <col min="14092" max="14092" width="14.5" style="88" customWidth="1"/>
    <col min="14093" max="14093" width="9.6640625" style="88" customWidth="1"/>
    <col min="14094" max="14094" width="11.5" style="88"/>
    <col min="14095" max="14095" width="8.6640625" style="88" customWidth="1"/>
    <col min="14096" max="14097" width="11.5" style="88"/>
    <col min="14098" max="14098" width="6.6640625" style="88" customWidth="1"/>
    <col min="14099" max="14099" width="11.5" style="88"/>
    <col min="14100" max="14100" width="11.6640625" style="88" customWidth="1"/>
    <col min="14101" max="14336" width="11.5" style="88"/>
    <col min="14337" max="14337" width="7.1640625" style="88" customWidth="1"/>
    <col min="14338" max="14338" width="1.5" style="88" customWidth="1"/>
    <col min="14339" max="14339" width="3.5" style="88" customWidth="1"/>
    <col min="14340" max="14340" width="3.1640625" style="88" customWidth="1"/>
    <col min="14341" max="14347" width="12.6640625" style="88" customWidth="1"/>
    <col min="14348" max="14348" width="14.5" style="88" customWidth="1"/>
    <col min="14349" max="14349" width="9.6640625" style="88" customWidth="1"/>
    <col min="14350" max="14350" width="11.5" style="88"/>
    <col min="14351" max="14351" width="8.6640625" style="88" customWidth="1"/>
    <col min="14352" max="14353" width="11.5" style="88"/>
    <col min="14354" max="14354" width="6.6640625" style="88" customWidth="1"/>
    <col min="14355" max="14355" width="11.5" style="88"/>
    <col min="14356" max="14356" width="11.6640625" style="88" customWidth="1"/>
    <col min="14357" max="14592" width="11.5" style="88"/>
    <col min="14593" max="14593" width="7.1640625" style="88" customWidth="1"/>
    <col min="14594" max="14594" width="1.5" style="88" customWidth="1"/>
    <col min="14595" max="14595" width="3.5" style="88" customWidth="1"/>
    <col min="14596" max="14596" width="3.1640625" style="88" customWidth="1"/>
    <col min="14597" max="14603" width="12.6640625" style="88" customWidth="1"/>
    <col min="14604" max="14604" width="14.5" style="88" customWidth="1"/>
    <col min="14605" max="14605" width="9.6640625" style="88" customWidth="1"/>
    <col min="14606" max="14606" width="11.5" style="88"/>
    <col min="14607" max="14607" width="8.6640625" style="88" customWidth="1"/>
    <col min="14608" max="14609" width="11.5" style="88"/>
    <col min="14610" max="14610" width="6.6640625" style="88" customWidth="1"/>
    <col min="14611" max="14611" width="11.5" style="88"/>
    <col min="14612" max="14612" width="11.6640625" style="88" customWidth="1"/>
    <col min="14613" max="14848" width="11.5" style="88"/>
    <col min="14849" max="14849" width="7.1640625" style="88" customWidth="1"/>
    <col min="14850" max="14850" width="1.5" style="88" customWidth="1"/>
    <col min="14851" max="14851" width="3.5" style="88" customWidth="1"/>
    <col min="14852" max="14852" width="3.1640625" style="88" customWidth="1"/>
    <col min="14853" max="14859" width="12.6640625" style="88" customWidth="1"/>
    <col min="14860" max="14860" width="14.5" style="88" customWidth="1"/>
    <col min="14861" max="14861" width="9.6640625" style="88" customWidth="1"/>
    <col min="14862" max="14862" width="11.5" style="88"/>
    <col min="14863" max="14863" width="8.6640625" style="88" customWidth="1"/>
    <col min="14864" max="14865" width="11.5" style="88"/>
    <col min="14866" max="14866" width="6.6640625" style="88" customWidth="1"/>
    <col min="14867" max="14867" width="11.5" style="88"/>
    <col min="14868" max="14868" width="11.6640625" style="88" customWidth="1"/>
    <col min="14869" max="15104" width="11.5" style="88"/>
    <col min="15105" max="15105" width="7.1640625" style="88" customWidth="1"/>
    <col min="15106" max="15106" width="1.5" style="88" customWidth="1"/>
    <col min="15107" max="15107" width="3.5" style="88" customWidth="1"/>
    <col min="15108" max="15108" width="3.1640625" style="88" customWidth="1"/>
    <col min="15109" max="15115" width="12.6640625" style="88" customWidth="1"/>
    <col min="15116" max="15116" width="14.5" style="88" customWidth="1"/>
    <col min="15117" max="15117" width="9.6640625" style="88" customWidth="1"/>
    <col min="15118" max="15118" width="11.5" style="88"/>
    <col min="15119" max="15119" width="8.6640625" style="88" customWidth="1"/>
    <col min="15120" max="15121" width="11.5" style="88"/>
    <col min="15122" max="15122" width="6.6640625" style="88" customWidth="1"/>
    <col min="15123" max="15123" width="11.5" style="88"/>
    <col min="15124" max="15124" width="11.6640625" style="88" customWidth="1"/>
    <col min="15125" max="15360" width="11.5" style="88"/>
    <col min="15361" max="15361" width="7.1640625" style="88" customWidth="1"/>
    <col min="15362" max="15362" width="1.5" style="88" customWidth="1"/>
    <col min="15363" max="15363" width="3.5" style="88" customWidth="1"/>
    <col min="15364" max="15364" width="3.1640625" style="88" customWidth="1"/>
    <col min="15365" max="15371" width="12.6640625" style="88" customWidth="1"/>
    <col min="15372" max="15372" width="14.5" style="88" customWidth="1"/>
    <col min="15373" max="15373" width="9.6640625" style="88" customWidth="1"/>
    <col min="15374" max="15374" width="11.5" style="88"/>
    <col min="15375" max="15375" width="8.6640625" style="88" customWidth="1"/>
    <col min="15376" max="15377" width="11.5" style="88"/>
    <col min="15378" max="15378" width="6.6640625" style="88" customWidth="1"/>
    <col min="15379" max="15379" width="11.5" style="88"/>
    <col min="15380" max="15380" width="11.6640625" style="88" customWidth="1"/>
    <col min="15381" max="15616" width="11.5" style="88"/>
    <col min="15617" max="15617" width="7.1640625" style="88" customWidth="1"/>
    <col min="15618" max="15618" width="1.5" style="88" customWidth="1"/>
    <col min="15619" max="15619" width="3.5" style="88" customWidth="1"/>
    <col min="15620" max="15620" width="3.1640625" style="88" customWidth="1"/>
    <col min="15621" max="15627" width="12.6640625" style="88" customWidth="1"/>
    <col min="15628" max="15628" width="14.5" style="88" customWidth="1"/>
    <col min="15629" max="15629" width="9.6640625" style="88" customWidth="1"/>
    <col min="15630" max="15630" width="11.5" style="88"/>
    <col min="15631" max="15631" width="8.6640625" style="88" customWidth="1"/>
    <col min="15632" max="15633" width="11.5" style="88"/>
    <col min="15634" max="15634" width="6.6640625" style="88" customWidth="1"/>
    <col min="15635" max="15635" width="11.5" style="88"/>
    <col min="15636" max="15636" width="11.6640625" style="88" customWidth="1"/>
    <col min="15637" max="15872" width="11.5" style="88"/>
    <col min="15873" max="15873" width="7.1640625" style="88" customWidth="1"/>
    <col min="15874" max="15874" width="1.5" style="88" customWidth="1"/>
    <col min="15875" max="15875" width="3.5" style="88" customWidth="1"/>
    <col min="15876" max="15876" width="3.1640625" style="88" customWidth="1"/>
    <col min="15877" max="15883" width="12.6640625" style="88" customWidth="1"/>
    <col min="15884" max="15884" width="14.5" style="88" customWidth="1"/>
    <col min="15885" max="15885" width="9.6640625" style="88" customWidth="1"/>
    <col min="15886" max="15886" width="11.5" style="88"/>
    <col min="15887" max="15887" width="8.6640625" style="88" customWidth="1"/>
    <col min="15888" max="15889" width="11.5" style="88"/>
    <col min="15890" max="15890" width="6.6640625" style="88" customWidth="1"/>
    <col min="15891" max="15891" width="11.5" style="88"/>
    <col min="15892" max="15892" width="11.6640625" style="88" customWidth="1"/>
    <col min="15893" max="16128" width="11.5" style="88"/>
    <col min="16129" max="16129" width="7.1640625" style="88" customWidth="1"/>
    <col min="16130" max="16130" width="1.5" style="88" customWidth="1"/>
    <col min="16131" max="16131" width="3.5" style="88" customWidth="1"/>
    <col min="16132" max="16132" width="3.1640625" style="88" customWidth="1"/>
    <col min="16133" max="16139" width="12.6640625" style="88" customWidth="1"/>
    <col min="16140" max="16140" width="14.5" style="88" customWidth="1"/>
    <col min="16141" max="16141" width="9.6640625" style="88" customWidth="1"/>
    <col min="16142" max="16142" width="11.5" style="88"/>
    <col min="16143" max="16143" width="8.6640625" style="88" customWidth="1"/>
    <col min="16144" max="16145" width="11.5" style="88"/>
    <col min="16146" max="16146" width="6.6640625" style="88" customWidth="1"/>
    <col min="16147" max="16147" width="11.5" style="88"/>
    <col min="16148" max="16148" width="11.6640625" style="88" customWidth="1"/>
    <col min="16149" max="16384" width="11.5" style="88"/>
  </cols>
  <sheetData>
    <row r="2" spans="1:20">
      <c r="D2" s="167" t="s">
        <v>233</v>
      </c>
      <c r="E2" s="167"/>
      <c r="F2" s="167"/>
      <c r="G2" s="167"/>
      <c r="H2" s="167"/>
      <c r="I2" s="167"/>
      <c r="J2" s="167"/>
      <c r="K2" s="167"/>
      <c r="L2" s="167"/>
    </row>
    <row r="3" spans="1:20">
      <c r="A3" s="90"/>
      <c r="D3" s="167"/>
      <c r="E3" s="167"/>
      <c r="F3" s="167"/>
      <c r="G3" s="167"/>
      <c r="H3" s="167"/>
      <c r="I3" s="167"/>
      <c r="J3" s="167"/>
      <c r="K3" s="167"/>
      <c r="L3" s="167"/>
    </row>
    <row r="4" spans="1:20" ht="23">
      <c r="Q4" s="91"/>
      <c r="R4" s="91"/>
      <c r="S4" s="91"/>
      <c r="T4" s="91"/>
    </row>
    <row r="5" spans="1:20">
      <c r="A5" s="90"/>
      <c r="M5" s="92"/>
      <c r="N5" s="89" t="s">
        <v>115</v>
      </c>
      <c r="O5" s="92">
        <v>57</v>
      </c>
    </row>
    <row r="6" spans="1:20">
      <c r="A6" s="90"/>
      <c r="M6" s="92"/>
      <c r="N6" s="89" t="s">
        <v>116</v>
      </c>
      <c r="O6" s="92">
        <v>58</v>
      </c>
    </row>
    <row r="7" spans="1:20">
      <c r="A7" s="90"/>
      <c r="M7" s="92"/>
      <c r="N7" s="89" t="s">
        <v>117</v>
      </c>
      <c r="O7" s="92">
        <v>54</v>
      </c>
    </row>
    <row r="8" spans="1:20">
      <c r="A8" s="90"/>
      <c r="M8" s="92"/>
      <c r="N8" s="89" t="s">
        <v>118</v>
      </c>
      <c r="O8" s="92">
        <v>36</v>
      </c>
    </row>
    <row r="9" spans="1:20">
      <c r="A9" s="90"/>
      <c r="M9" s="92"/>
      <c r="N9" s="89" t="s">
        <v>119</v>
      </c>
      <c r="O9" s="92">
        <v>48</v>
      </c>
    </row>
    <row r="10" spans="1:20">
      <c r="A10" s="90"/>
      <c r="M10" s="92"/>
      <c r="N10" s="89" t="s">
        <v>120</v>
      </c>
      <c r="O10" s="92">
        <v>63</v>
      </c>
    </row>
    <row r="11" spans="1:20">
      <c r="A11" s="90"/>
      <c r="M11" s="92"/>
      <c r="N11" s="89" t="s">
        <v>121</v>
      </c>
      <c r="O11" s="92">
        <v>38</v>
      </c>
    </row>
    <row r="12" spans="1:20">
      <c r="A12" s="90"/>
      <c r="M12" s="92"/>
      <c r="N12" s="89" t="s">
        <v>122</v>
      </c>
      <c r="O12" s="92">
        <v>49</v>
      </c>
    </row>
    <row r="13" spans="1:20">
      <c r="A13" s="90"/>
      <c r="M13" s="92"/>
      <c r="N13" s="89" t="s">
        <v>123</v>
      </c>
      <c r="O13" s="92">
        <v>48</v>
      </c>
    </row>
    <row r="14" spans="1:20">
      <c r="A14" s="90"/>
      <c r="M14" s="92"/>
      <c r="N14" s="89" t="s">
        <v>124</v>
      </c>
      <c r="O14" s="92">
        <v>52</v>
      </c>
    </row>
    <row r="15" spans="1:20">
      <c r="A15" s="90"/>
      <c r="N15" s="89" t="s">
        <v>125</v>
      </c>
      <c r="O15" s="92">
        <v>35</v>
      </c>
    </row>
    <row r="16" spans="1:20">
      <c r="N16" s="89" t="s">
        <v>126</v>
      </c>
      <c r="O16" s="89">
        <v>50</v>
      </c>
    </row>
    <row r="17" spans="14:15">
      <c r="N17" s="89" t="s">
        <v>127</v>
      </c>
      <c r="O17" s="89">
        <v>58</v>
      </c>
    </row>
    <row r="18" spans="14:15">
      <c r="N18" s="89" t="s">
        <v>128</v>
      </c>
      <c r="O18" s="89">
        <v>45</v>
      </c>
    </row>
    <row r="19" spans="14:15">
      <c r="N19" s="89" t="s">
        <v>129</v>
      </c>
      <c r="O19" s="89">
        <v>56</v>
      </c>
    </row>
    <row r="20" spans="14:15">
      <c r="N20" s="89" t="s">
        <v>130</v>
      </c>
      <c r="O20" s="89">
        <v>56</v>
      </c>
    </row>
    <row r="21" spans="14:15">
      <c r="N21" s="89" t="s">
        <v>131</v>
      </c>
      <c r="O21" s="89">
        <v>45</v>
      </c>
    </row>
    <row r="22" spans="14:15">
      <c r="N22" s="89" t="s">
        <v>132</v>
      </c>
      <c r="O22" s="89">
        <v>53</v>
      </c>
    </row>
    <row r="23" spans="14:15">
      <c r="N23" s="93" t="s">
        <v>133</v>
      </c>
      <c r="O23" s="89">
        <v>43</v>
      </c>
    </row>
    <row r="24" spans="14:15">
      <c r="N24" s="93" t="s">
        <v>134</v>
      </c>
      <c r="O24" s="89">
        <v>39</v>
      </c>
    </row>
    <row r="25" spans="14:15">
      <c r="N25" s="93" t="s">
        <v>135</v>
      </c>
      <c r="O25" s="89">
        <v>40</v>
      </c>
    </row>
    <row r="26" spans="14:15">
      <c r="N26" s="93" t="s">
        <v>136</v>
      </c>
      <c r="O26" s="89">
        <v>27</v>
      </c>
    </row>
    <row r="27" spans="14:15">
      <c r="N27" s="93" t="s">
        <v>137</v>
      </c>
      <c r="O27" s="89">
        <v>42</v>
      </c>
    </row>
    <row r="28" spans="14:15">
      <c r="N28" s="93" t="s">
        <v>138</v>
      </c>
      <c r="O28" s="89">
        <v>20</v>
      </c>
    </row>
    <row r="29" spans="14:15">
      <c r="N29" s="93" t="s">
        <v>139</v>
      </c>
      <c r="O29" s="89">
        <v>33</v>
      </c>
    </row>
    <row r="30" spans="14:15">
      <c r="N30" s="93" t="s">
        <v>140</v>
      </c>
      <c r="O30" s="89">
        <v>37</v>
      </c>
    </row>
    <row r="31" spans="14:15">
      <c r="N31" s="93" t="s">
        <v>141</v>
      </c>
      <c r="O31" s="89">
        <v>24</v>
      </c>
    </row>
    <row r="32" spans="14:15" ht="13.5" customHeight="1">
      <c r="N32" s="93" t="s">
        <v>142</v>
      </c>
      <c r="O32" s="89">
        <v>14</v>
      </c>
    </row>
    <row r="33" spans="14:15">
      <c r="N33" s="93" t="s">
        <v>143</v>
      </c>
      <c r="O33" s="89">
        <v>20</v>
      </c>
    </row>
    <row r="34" spans="14:15">
      <c r="N34" s="93" t="s">
        <v>144</v>
      </c>
      <c r="O34" s="89">
        <v>31</v>
      </c>
    </row>
    <row r="35" spans="14:15">
      <c r="N35" s="89" t="s">
        <v>145</v>
      </c>
      <c r="O35" s="89">
        <v>24</v>
      </c>
    </row>
    <row r="36" spans="14:15">
      <c r="N36" s="89" t="s">
        <v>146</v>
      </c>
      <c r="O36" s="89">
        <v>21</v>
      </c>
    </row>
    <row r="37" spans="14:15">
      <c r="N37" s="89" t="s">
        <v>147</v>
      </c>
      <c r="O37" s="89">
        <v>26</v>
      </c>
    </row>
    <row r="38" spans="14:15">
      <c r="N38" s="89" t="s">
        <v>148</v>
      </c>
      <c r="O38" s="89">
        <v>26</v>
      </c>
    </row>
    <row r="39" spans="14:15">
      <c r="N39" s="89" t="s">
        <v>149</v>
      </c>
      <c r="O39" s="89">
        <v>17</v>
      </c>
    </row>
    <row r="40" spans="14:15">
      <c r="N40" s="89" t="s">
        <v>150</v>
      </c>
      <c r="O40" s="89">
        <v>16</v>
      </c>
    </row>
    <row r="41" spans="14:15">
      <c r="N41" s="89" t="s">
        <v>151</v>
      </c>
      <c r="O41" s="89">
        <v>18</v>
      </c>
    </row>
    <row r="42" spans="14:15">
      <c r="N42" s="89" t="s">
        <v>152</v>
      </c>
      <c r="O42" s="89">
        <v>15</v>
      </c>
    </row>
    <row r="43" spans="14:15">
      <c r="N43" s="89" t="s">
        <v>153</v>
      </c>
      <c r="O43" s="89">
        <v>18</v>
      </c>
    </row>
    <row r="44" spans="14:15">
      <c r="N44" s="89" t="s">
        <v>154</v>
      </c>
      <c r="O44" s="89">
        <v>20</v>
      </c>
    </row>
    <row r="45" spans="14:15">
      <c r="N45" s="89" t="s">
        <v>155</v>
      </c>
      <c r="O45" s="89">
        <v>16</v>
      </c>
    </row>
    <row r="46" spans="14:15">
      <c r="N46" s="89" t="s">
        <v>156</v>
      </c>
      <c r="O46" s="89">
        <v>21</v>
      </c>
    </row>
  </sheetData>
  <mergeCells count="1">
    <mergeCell ref="D2:L3"/>
  </mergeCells>
  <printOptions gridLinesSet="0"/>
  <pageMargins left="0.98425196850393704" right="0.78740157480314965" top="0.78740157480314965" bottom="0.78740157480314965" header="0" footer="0"/>
  <pageSetup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="85" zoomScaleNormal="85" workbookViewId="0">
      <selection activeCell="D42" sqref="D42"/>
    </sheetView>
  </sheetViews>
  <sheetFormatPr baseColWidth="10" defaultColWidth="10.83203125" defaultRowHeight="15"/>
  <cols>
    <col min="1" max="2" width="11.5" style="1" customWidth="1"/>
    <col min="3" max="16384" width="10.83203125" style="2"/>
  </cols>
  <sheetData>
    <row r="1" spans="1:8" ht="19">
      <c r="A1" s="6">
        <v>1982</v>
      </c>
      <c r="B1" s="7">
        <v>65</v>
      </c>
      <c r="H1" s="3" t="s">
        <v>4</v>
      </c>
    </row>
    <row r="2" spans="1:8" ht="19">
      <c r="A2" s="6">
        <v>1983</v>
      </c>
      <c r="B2" s="7">
        <v>63</v>
      </c>
      <c r="H2" s="3" t="s">
        <v>3</v>
      </c>
    </row>
    <row r="3" spans="1:8">
      <c r="A3" s="6">
        <v>1984</v>
      </c>
      <c r="B3" s="7">
        <v>56</v>
      </c>
    </row>
    <row r="4" spans="1:8">
      <c r="A4" s="6">
        <v>1985</v>
      </c>
      <c r="B4" s="7">
        <v>58</v>
      </c>
    </row>
    <row r="5" spans="1:8">
      <c r="A5" s="6">
        <v>1986</v>
      </c>
      <c r="B5" s="7">
        <v>67</v>
      </c>
    </row>
    <row r="6" spans="1:8">
      <c r="A6" s="6">
        <v>1987</v>
      </c>
      <c r="B6" s="7">
        <v>68</v>
      </c>
    </row>
    <row r="7" spans="1:8" ht="15" customHeight="1">
      <c r="A7" s="6">
        <v>1988</v>
      </c>
      <c r="B7" s="7">
        <v>73</v>
      </c>
    </row>
    <row r="8" spans="1:8" ht="15" customHeight="1">
      <c r="A8" s="6">
        <v>1989</v>
      </c>
      <c r="B8" s="7">
        <v>74</v>
      </c>
    </row>
    <row r="9" spans="1:8">
      <c r="A9" s="6">
        <v>1990</v>
      </c>
      <c r="B9" s="7">
        <v>73</v>
      </c>
    </row>
    <row r="10" spans="1:8">
      <c r="A10" s="6">
        <v>1991</v>
      </c>
      <c r="B10" s="7">
        <v>74</v>
      </c>
    </row>
    <row r="11" spans="1:8">
      <c r="A11" s="6">
        <v>1992</v>
      </c>
      <c r="B11" s="7">
        <v>76</v>
      </c>
    </row>
    <row r="12" spans="1:8">
      <c r="A12" s="6">
        <v>1993</v>
      </c>
      <c r="B12" s="7">
        <v>78</v>
      </c>
    </row>
    <row r="13" spans="1:8">
      <c r="A13" s="6">
        <v>1994</v>
      </c>
      <c r="B13" s="7">
        <v>83</v>
      </c>
    </row>
    <row r="14" spans="1:8">
      <c r="A14" s="6">
        <v>1995</v>
      </c>
      <c r="B14" s="7">
        <v>88</v>
      </c>
    </row>
    <row r="15" spans="1:8">
      <c r="A15" s="6">
        <v>1996</v>
      </c>
      <c r="B15" s="7">
        <v>90</v>
      </c>
    </row>
    <row r="16" spans="1:8">
      <c r="A16" s="6">
        <v>1997</v>
      </c>
      <c r="B16" s="7">
        <v>94</v>
      </c>
    </row>
    <row r="17" spans="1:4">
      <c r="A17" s="6">
        <v>1998</v>
      </c>
      <c r="B17" s="7">
        <v>100</v>
      </c>
    </row>
    <row r="18" spans="1:4">
      <c r="A18" s="6">
        <v>1999</v>
      </c>
      <c r="B18" s="7">
        <v>107</v>
      </c>
    </row>
    <row r="19" spans="1:4">
      <c r="A19" s="6">
        <v>2000</v>
      </c>
      <c r="B19" s="7">
        <v>118</v>
      </c>
    </row>
    <row r="20" spans="1:4">
      <c r="A20" s="6">
        <v>2001</v>
      </c>
      <c r="B20" s="7">
        <v>142</v>
      </c>
    </row>
    <row r="21" spans="1:4">
      <c r="A21" s="6">
        <v>2002</v>
      </c>
      <c r="B21" s="7">
        <v>155</v>
      </c>
    </row>
    <row r="22" spans="1:4">
      <c r="A22" s="6">
        <v>2003</v>
      </c>
      <c r="B22" s="7">
        <v>167</v>
      </c>
    </row>
    <row r="23" spans="1:4">
      <c r="A23" s="6">
        <v>2004</v>
      </c>
      <c r="B23" s="7">
        <v>175</v>
      </c>
    </row>
    <row r="24" spans="1:4">
      <c r="A24" s="6">
        <v>2005</v>
      </c>
      <c r="B24" s="7">
        <v>186</v>
      </c>
    </row>
    <row r="25" spans="1:4">
      <c r="A25" s="6">
        <v>2006</v>
      </c>
      <c r="B25" s="7">
        <v>185</v>
      </c>
    </row>
    <row r="26" spans="1:4">
      <c r="A26" s="6">
        <v>2007</v>
      </c>
      <c r="B26" s="7">
        <v>192</v>
      </c>
    </row>
    <row r="27" spans="1:4">
      <c r="A27" s="6">
        <v>2008</v>
      </c>
      <c r="B27" s="7">
        <v>205</v>
      </c>
    </row>
    <row r="28" spans="1:4">
      <c r="A28" s="6">
        <v>2009</v>
      </c>
      <c r="B28" s="7">
        <v>207</v>
      </c>
    </row>
    <row r="29" spans="1:4">
      <c r="A29" s="6">
        <v>2010</v>
      </c>
      <c r="B29" s="7">
        <v>194</v>
      </c>
    </row>
    <row r="30" spans="1:4">
      <c r="A30" s="6">
        <v>2011</v>
      </c>
      <c r="B30" s="7">
        <v>207</v>
      </c>
    </row>
    <row r="31" spans="1:4">
      <c r="A31" s="6">
        <v>2012</v>
      </c>
      <c r="B31" s="7">
        <v>215</v>
      </c>
    </row>
    <row r="32" spans="1:4">
      <c r="A32" s="6">
        <v>2013</v>
      </c>
      <c r="B32" s="7">
        <v>220</v>
      </c>
      <c r="D32" s="2" t="s">
        <v>1</v>
      </c>
    </row>
    <row r="33" spans="1:2">
      <c r="A33" s="6">
        <v>2014</v>
      </c>
      <c r="B33" s="7">
        <v>224</v>
      </c>
    </row>
    <row r="34" spans="1:2">
      <c r="A34" s="6">
        <v>2015</v>
      </c>
      <c r="B34" s="7">
        <v>226</v>
      </c>
    </row>
    <row r="35" spans="1:2">
      <c r="A35" s="6">
        <v>2016</v>
      </c>
      <c r="B35" s="7">
        <v>235</v>
      </c>
    </row>
    <row r="36" spans="1:2">
      <c r="A36" s="6">
        <v>2017</v>
      </c>
      <c r="B36" s="8">
        <v>247</v>
      </c>
    </row>
    <row r="37" spans="1:2">
      <c r="A37" s="6">
        <v>2018</v>
      </c>
      <c r="B37" s="7">
        <v>253</v>
      </c>
    </row>
    <row r="38" spans="1:2">
      <c r="A38" s="6">
        <v>2019</v>
      </c>
      <c r="B38" s="7">
        <v>259</v>
      </c>
    </row>
    <row r="39" spans="1:2">
      <c r="A39" s="6">
        <v>2020</v>
      </c>
      <c r="B39" s="7">
        <v>266</v>
      </c>
    </row>
    <row r="40" spans="1:2">
      <c r="A40" s="6">
        <v>2021</v>
      </c>
      <c r="B40" s="7">
        <v>261</v>
      </c>
    </row>
    <row r="41" spans="1:2">
      <c r="A41" s="6">
        <v>2022</v>
      </c>
      <c r="B41" s="7">
        <v>264</v>
      </c>
    </row>
    <row r="42" spans="1:2">
      <c r="A42" s="6">
        <v>2023</v>
      </c>
      <c r="B42" s="7">
        <v>244</v>
      </c>
    </row>
    <row r="43" spans="1:2">
      <c r="A43" s="6">
        <v>2024</v>
      </c>
      <c r="B43" s="7">
        <v>249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J20"/>
  <sheetViews>
    <sheetView zoomScaleNormal="100" workbookViewId="0">
      <selection activeCell="B3" sqref="B3:J3"/>
    </sheetView>
  </sheetViews>
  <sheetFormatPr baseColWidth="10" defaultColWidth="11.5" defaultRowHeight="14"/>
  <cols>
    <col min="1" max="1" width="11.5" style="111"/>
    <col min="2" max="2" width="29.5" style="111" customWidth="1"/>
    <col min="3" max="16384" width="11.5" style="111"/>
  </cols>
  <sheetData>
    <row r="3" spans="2:10" ht="16">
      <c r="B3" s="168" t="s">
        <v>234</v>
      </c>
      <c r="C3" s="168"/>
      <c r="D3" s="168"/>
      <c r="E3" s="168"/>
      <c r="F3" s="168"/>
      <c r="G3" s="168"/>
      <c r="H3" s="168"/>
      <c r="I3" s="168"/>
      <c r="J3" s="168"/>
    </row>
    <row r="4" spans="2:10">
      <c r="B4" s="112"/>
      <c r="C4" s="112"/>
    </row>
    <row r="5" spans="2:10">
      <c r="B5" s="112" t="s">
        <v>187</v>
      </c>
      <c r="C5" s="112"/>
    </row>
    <row r="6" spans="2:10">
      <c r="B6" s="112"/>
      <c r="C6" s="112" t="s">
        <v>188</v>
      </c>
    </row>
    <row r="7" spans="2:10">
      <c r="B7" s="112" t="s">
        <v>189</v>
      </c>
      <c r="C7" s="113">
        <v>24235</v>
      </c>
    </row>
    <row r="8" spans="2:10">
      <c r="B8" s="112" t="s">
        <v>190</v>
      </c>
      <c r="C8" s="113">
        <v>1481</v>
      </c>
    </row>
    <row r="9" spans="2:10">
      <c r="B9" s="112" t="s">
        <v>191</v>
      </c>
      <c r="C9" s="113">
        <v>5333</v>
      </c>
    </row>
    <row r="10" spans="2:10">
      <c r="B10" s="112" t="s">
        <v>192</v>
      </c>
      <c r="C10" s="113">
        <v>32289</v>
      </c>
    </row>
    <row r="11" spans="2:10">
      <c r="B11" s="112" t="s">
        <v>193</v>
      </c>
      <c r="C11" s="113">
        <v>55829</v>
      </c>
    </row>
    <row r="12" spans="2:10">
      <c r="B12" s="112" t="s">
        <v>194</v>
      </c>
      <c r="C12" s="113">
        <v>1837</v>
      </c>
    </row>
    <row r="13" spans="2:10">
      <c r="B13" s="112" t="s">
        <v>195</v>
      </c>
      <c r="C13" s="112">
        <v>31044</v>
      </c>
    </row>
    <row r="14" spans="2:10">
      <c r="B14" s="112" t="s">
        <v>196</v>
      </c>
      <c r="C14" s="112">
        <v>18923</v>
      </c>
    </row>
    <row r="15" spans="2:10">
      <c r="B15" s="112" t="s">
        <v>197</v>
      </c>
      <c r="C15" s="112">
        <v>2164</v>
      </c>
    </row>
    <row r="16" spans="2:10">
      <c r="B16" s="112"/>
      <c r="C16" s="113">
        <f>SUM(C7:C15)</f>
        <v>173135</v>
      </c>
    </row>
    <row r="17" spans="3:4">
      <c r="C17" s="114"/>
      <c r="D17" s="114"/>
    </row>
    <row r="18" spans="3:4">
      <c r="C18" s="114"/>
      <c r="D18" s="114"/>
    </row>
    <row r="19" spans="3:4">
      <c r="C19" s="114"/>
      <c r="D19" s="114"/>
    </row>
    <row r="20" spans="3:4">
      <c r="C20" s="114"/>
    </row>
  </sheetData>
  <mergeCells count="1">
    <mergeCell ref="B3:J3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P22"/>
  <sheetViews>
    <sheetView workbookViewId="0">
      <selection activeCell="B2" sqref="B2:J2"/>
    </sheetView>
  </sheetViews>
  <sheetFormatPr baseColWidth="10" defaultRowHeight="14"/>
  <cols>
    <col min="1" max="1" width="11.5" style="135"/>
    <col min="2" max="2" width="29.5" style="135" customWidth="1"/>
    <col min="3" max="257" width="11.5" style="135"/>
    <col min="258" max="258" width="29.5" style="135" customWidth="1"/>
    <col min="259" max="513" width="11.5" style="135"/>
    <col min="514" max="514" width="29.5" style="135" customWidth="1"/>
    <col min="515" max="769" width="11.5" style="135"/>
    <col min="770" max="770" width="29.5" style="135" customWidth="1"/>
    <col min="771" max="1025" width="11.5" style="135"/>
    <col min="1026" max="1026" width="29.5" style="135" customWidth="1"/>
    <col min="1027" max="1281" width="11.5" style="135"/>
    <col min="1282" max="1282" width="29.5" style="135" customWidth="1"/>
    <col min="1283" max="1537" width="11.5" style="135"/>
    <col min="1538" max="1538" width="29.5" style="135" customWidth="1"/>
    <col min="1539" max="1793" width="11.5" style="135"/>
    <col min="1794" max="1794" width="29.5" style="135" customWidth="1"/>
    <col min="1795" max="2049" width="11.5" style="135"/>
    <col min="2050" max="2050" width="29.5" style="135" customWidth="1"/>
    <col min="2051" max="2305" width="11.5" style="135"/>
    <col min="2306" max="2306" width="29.5" style="135" customWidth="1"/>
    <col min="2307" max="2561" width="11.5" style="135"/>
    <col min="2562" max="2562" width="29.5" style="135" customWidth="1"/>
    <col min="2563" max="2817" width="11.5" style="135"/>
    <col min="2818" max="2818" width="29.5" style="135" customWidth="1"/>
    <col min="2819" max="3073" width="11.5" style="135"/>
    <col min="3074" max="3074" width="29.5" style="135" customWidth="1"/>
    <col min="3075" max="3329" width="11.5" style="135"/>
    <col min="3330" max="3330" width="29.5" style="135" customWidth="1"/>
    <col min="3331" max="3585" width="11.5" style="135"/>
    <col min="3586" max="3586" width="29.5" style="135" customWidth="1"/>
    <col min="3587" max="3841" width="11.5" style="135"/>
    <col min="3842" max="3842" width="29.5" style="135" customWidth="1"/>
    <col min="3843" max="4097" width="11.5" style="135"/>
    <col min="4098" max="4098" width="29.5" style="135" customWidth="1"/>
    <col min="4099" max="4353" width="11.5" style="135"/>
    <col min="4354" max="4354" width="29.5" style="135" customWidth="1"/>
    <col min="4355" max="4609" width="11.5" style="135"/>
    <col min="4610" max="4610" width="29.5" style="135" customWidth="1"/>
    <col min="4611" max="4865" width="11.5" style="135"/>
    <col min="4866" max="4866" width="29.5" style="135" customWidth="1"/>
    <col min="4867" max="5121" width="11.5" style="135"/>
    <col min="5122" max="5122" width="29.5" style="135" customWidth="1"/>
    <col min="5123" max="5377" width="11.5" style="135"/>
    <col min="5378" max="5378" width="29.5" style="135" customWidth="1"/>
    <col min="5379" max="5633" width="11.5" style="135"/>
    <col min="5634" max="5634" width="29.5" style="135" customWidth="1"/>
    <col min="5635" max="5889" width="11.5" style="135"/>
    <col min="5890" max="5890" width="29.5" style="135" customWidth="1"/>
    <col min="5891" max="6145" width="11.5" style="135"/>
    <col min="6146" max="6146" width="29.5" style="135" customWidth="1"/>
    <col min="6147" max="6401" width="11.5" style="135"/>
    <col min="6402" max="6402" width="29.5" style="135" customWidth="1"/>
    <col min="6403" max="6657" width="11.5" style="135"/>
    <col min="6658" max="6658" width="29.5" style="135" customWidth="1"/>
    <col min="6659" max="6913" width="11.5" style="135"/>
    <col min="6914" max="6914" width="29.5" style="135" customWidth="1"/>
    <col min="6915" max="7169" width="11.5" style="135"/>
    <col min="7170" max="7170" width="29.5" style="135" customWidth="1"/>
    <col min="7171" max="7425" width="11.5" style="135"/>
    <col min="7426" max="7426" width="29.5" style="135" customWidth="1"/>
    <col min="7427" max="7681" width="11.5" style="135"/>
    <col min="7682" max="7682" width="29.5" style="135" customWidth="1"/>
    <col min="7683" max="7937" width="11.5" style="135"/>
    <col min="7938" max="7938" width="29.5" style="135" customWidth="1"/>
    <col min="7939" max="8193" width="11.5" style="135"/>
    <col min="8194" max="8194" width="29.5" style="135" customWidth="1"/>
    <col min="8195" max="8449" width="11.5" style="135"/>
    <col min="8450" max="8450" width="29.5" style="135" customWidth="1"/>
    <col min="8451" max="8705" width="11.5" style="135"/>
    <col min="8706" max="8706" width="29.5" style="135" customWidth="1"/>
    <col min="8707" max="8961" width="11.5" style="135"/>
    <col min="8962" max="8962" width="29.5" style="135" customWidth="1"/>
    <col min="8963" max="9217" width="11.5" style="135"/>
    <col min="9218" max="9218" width="29.5" style="135" customWidth="1"/>
    <col min="9219" max="9473" width="11.5" style="135"/>
    <col min="9474" max="9474" width="29.5" style="135" customWidth="1"/>
    <col min="9475" max="9729" width="11.5" style="135"/>
    <col min="9730" max="9730" width="29.5" style="135" customWidth="1"/>
    <col min="9731" max="9985" width="11.5" style="135"/>
    <col min="9986" max="9986" width="29.5" style="135" customWidth="1"/>
    <col min="9987" max="10241" width="11.5" style="135"/>
    <col min="10242" max="10242" width="29.5" style="135" customWidth="1"/>
    <col min="10243" max="10497" width="11.5" style="135"/>
    <col min="10498" max="10498" width="29.5" style="135" customWidth="1"/>
    <col min="10499" max="10753" width="11.5" style="135"/>
    <col min="10754" max="10754" width="29.5" style="135" customWidth="1"/>
    <col min="10755" max="11009" width="11.5" style="135"/>
    <col min="11010" max="11010" width="29.5" style="135" customWidth="1"/>
    <col min="11011" max="11265" width="11.5" style="135"/>
    <col min="11266" max="11266" width="29.5" style="135" customWidth="1"/>
    <col min="11267" max="11521" width="11.5" style="135"/>
    <col min="11522" max="11522" width="29.5" style="135" customWidth="1"/>
    <col min="11523" max="11777" width="11.5" style="135"/>
    <col min="11778" max="11778" width="29.5" style="135" customWidth="1"/>
    <col min="11779" max="12033" width="11.5" style="135"/>
    <col min="12034" max="12034" width="29.5" style="135" customWidth="1"/>
    <col min="12035" max="12289" width="11.5" style="135"/>
    <col min="12290" max="12290" width="29.5" style="135" customWidth="1"/>
    <col min="12291" max="12545" width="11.5" style="135"/>
    <col min="12546" max="12546" width="29.5" style="135" customWidth="1"/>
    <col min="12547" max="12801" width="11.5" style="135"/>
    <col min="12802" max="12802" width="29.5" style="135" customWidth="1"/>
    <col min="12803" max="13057" width="11.5" style="135"/>
    <col min="13058" max="13058" width="29.5" style="135" customWidth="1"/>
    <col min="13059" max="13313" width="11.5" style="135"/>
    <col min="13314" max="13314" width="29.5" style="135" customWidth="1"/>
    <col min="13315" max="13569" width="11.5" style="135"/>
    <col min="13570" max="13570" width="29.5" style="135" customWidth="1"/>
    <col min="13571" max="13825" width="11.5" style="135"/>
    <col min="13826" max="13826" width="29.5" style="135" customWidth="1"/>
    <col min="13827" max="14081" width="11.5" style="135"/>
    <col min="14082" max="14082" width="29.5" style="135" customWidth="1"/>
    <col min="14083" max="14337" width="11.5" style="135"/>
    <col min="14338" max="14338" width="29.5" style="135" customWidth="1"/>
    <col min="14339" max="14593" width="11.5" style="135"/>
    <col min="14594" max="14594" width="29.5" style="135" customWidth="1"/>
    <col min="14595" max="14849" width="11.5" style="135"/>
    <col min="14850" max="14850" width="29.5" style="135" customWidth="1"/>
    <col min="14851" max="15105" width="11.5" style="135"/>
    <col min="15106" max="15106" width="29.5" style="135" customWidth="1"/>
    <col min="15107" max="15361" width="11.5" style="135"/>
    <col min="15362" max="15362" width="29.5" style="135" customWidth="1"/>
    <col min="15363" max="15617" width="11.5" style="135"/>
    <col min="15618" max="15618" width="29.5" style="135" customWidth="1"/>
    <col min="15619" max="15873" width="11.5" style="135"/>
    <col min="15874" max="15874" width="29.5" style="135" customWidth="1"/>
    <col min="15875" max="16129" width="11.5" style="135"/>
    <col min="16130" max="16130" width="29.5" style="135" customWidth="1"/>
    <col min="16131" max="16384" width="11.5" style="135"/>
  </cols>
  <sheetData>
    <row r="1" spans="2:16" ht="16"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2:16" ht="16">
      <c r="B2" s="169" t="s">
        <v>235</v>
      </c>
      <c r="C2" s="169"/>
      <c r="D2" s="169"/>
      <c r="E2" s="169"/>
      <c r="F2" s="169"/>
      <c r="G2" s="169"/>
      <c r="H2" s="169"/>
      <c r="I2" s="169"/>
      <c r="J2" s="169"/>
    </row>
    <row r="4" spans="2:16">
      <c r="B4" s="112"/>
      <c r="C4" s="112"/>
    </row>
    <row r="5" spans="2:16">
      <c r="B5" s="136" t="s">
        <v>31</v>
      </c>
      <c r="C5" s="137">
        <v>144384</v>
      </c>
      <c r="D5" s="138"/>
    </row>
    <row r="6" spans="2:16">
      <c r="B6" s="136" t="s">
        <v>32</v>
      </c>
      <c r="C6" s="137">
        <v>131694</v>
      </c>
      <c r="D6" s="138"/>
    </row>
    <row r="7" spans="2:16">
      <c r="B7" s="136" t="s">
        <v>33</v>
      </c>
      <c r="C7" s="137">
        <v>140518</v>
      </c>
      <c r="D7" s="138"/>
    </row>
    <row r="8" spans="2:16">
      <c r="B8" s="136" t="s">
        <v>34</v>
      </c>
      <c r="C8" s="137">
        <v>120253</v>
      </c>
      <c r="D8" s="138"/>
    </row>
    <row r="9" spans="2:16">
      <c r="B9" s="136" t="s">
        <v>35</v>
      </c>
      <c r="C9" s="137">
        <v>124840</v>
      </c>
      <c r="D9" s="138"/>
    </row>
    <row r="10" spans="2:16">
      <c r="B10" s="136" t="s">
        <v>36</v>
      </c>
      <c r="C10" s="137">
        <v>125170</v>
      </c>
      <c r="D10" s="138"/>
    </row>
    <row r="11" spans="2:16">
      <c r="B11" s="136" t="s">
        <v>37</v>
      </c>
      <c r="C11" s="137">
        <v>138568</v>
      </c>
      <c r="D11" s="138"/>
    </row>
    <row r="12" spans="2:16">
      <c r="B12" s="136" t="s">
        <v>38</v>
      </c>
      <c r="C12" s="137">
        <v>143089</v>
      </c>
      <c r="D12" s="138"/>
    </row>
    <row r="13" spans="2:16">
      <c r="B13" s="136" t="s">
        <v>39</v>
      </c>
      <c r="C13" s="137">
        <v>127934</v>
      </c>
      <c r="D13" s="138"/>
    </row>
    <row r="14" spans="2:16">
      <c r="B14" s="136" t="s">
        <v>40</v>
      </c>
      <c r="C14" s="137">
        <v>139097</v>
      </c>
      <c r="D14" s="138"/>
    </row>
    <row r="15" spans="2:16">
      <c r="B15" s="136" t="s">
        <v>41</v>
      </c>
      <c r="C15" s="137">
        <v>122017</v>
      </c>
      <c r="D15" s="138"/>
    </row>
    <row r="16" spans="2:16">
      <c r="B16" s="136" t="s">
        <v>42</v>
      </c>
      <c r="C16" s="137">
        <v>126132</v>
      </c>
      <c r="D16" s="138"/>
    </row>
    <row r="17" spans="2:4">
      <c r="B17" s="112"/>
      <c r="C17" s="112"/>
      <c r="D17" s="138"/>
    </row>
    <row r="18" spans="2:4">
      <c r="B18" s="136" t="s">
        <v>207</v>
      </c>
      <c r="C18" s="137">
        <f>AVERAGE(C5:C16)</f>
        <v>131974.66666666666</v>
      </c>
      <c r="D18" s="138"/>
    </row>
    <row r="19" spans="2:4">
      <c r="B19" s="112"/>
      <c r="C19" s="112"/>
    </row>
    <row r="20" spans="2:4">
      <c r="B20" s="136" t="s">
        <v>43</v>
      </c>
      <c r="C20" s="137">
        <v>1583696</v>
      </c>
      <c r="D20" s="139"/>
    </row>
    <row r="21" spans="2:4">
      <c r="B21" s="112"/>
      <c r="C21" s="112"/>
    </row>
    <row r="22" spans="2:4">
      <c r="B22" s="112"/>
      <c r="C22" s="112"/>
    </row>
  </sheetData>
  <mergeCells count="1">
    <mergeCell ref="B2:J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80"/>
  <sheetViews>
    <sheetView showGridLines="0" zoomScaleNormal="100" workbookViewId="0">
      <selection activeCell="K22" sqref="K22"/>
    </sheetView>
  </sheetViews>
  <sheetFormatPr baseColWidth="10" defaultRowHeight="16"/>
  <cols>
    <col min="1" max="1" width="7.33203125" style="94" customWidth="1"/>
    <col min="2" max="2" width="16.33203125" style="94" customWidth="1"/>
    <col min="3" max="6" width="18.6640625" style="94" customWidth="1"/>
    <col min="7" max="7" width="16.33203125" style="94" customWidth="1"/>
    <col min="8" max="8" width="10.1640625" style="94" customWidth="1"/>
    <col min="9" max="9" width="5" style="95" customWidth="1"/>
    <col min="10" max="10" width="3" style="95" bestFit="1" customWidth="1"/>
    <col min="11" max="11" width="38.1640625" style="95" bestFit="1" customWidth="1"/>
    <col min="12" max="12" width="11.5" style="95"/>
    <col min="13" max="13" width="8.6640625" style="99" customWidth="1"/>
    <col min="14" max="14" width="38.1640625" style="95" bestFit="1" customWidth="1"/>
    <col min="15" max="15" width="17.1640625" style="94" customWidth="1"/>
    <col min="16" max="16" width="10.1640625" style="94" customWidth="1"/>
    <col min="17" max="17" width="4.6640625" style="94" customWidth="1"/>
    <col min="18" max="18" width="4.5" style="94" customWidth="1"/>
    <col min="19" max="19" width="4.1640625" style="94" customWidth="1"/>
    <col min="20" max="21" width="15.5" style="94" customWidth="1"/>
    <col min="22" max="22" width="6.1640625" style="94" customWidth="1"/>
    <col min="23" max="256" width="11.5" style="94"/>
    <col min="257" max="257" width="7.33203125" style="94" customWidth="1"/>
    <col min="258" max="258" width="16.33203125" style="94" customWidth="1"/>
    <col min="259" max="262" width="18.6640625" style="94" customWidth="1"/>
    <col min="263" max="263" width="16.33203125" style="94" customWidth="1"/>
    <col min="264" max="264" width="10.1640625" style="94" customWidth="1"/>
    <col min="265" max="265" width="5" style="94" customWidth="1"/>
    <col min="266" max="266" width="3" style="94" bestFit="1" customWidth="1"/>
    <col min="267" max="267" width="38.1640625" style="94" bestFit="1" customWidth="1"/>
    <col min="268" max="268" width="11.5" style="94"/>
    <col min="269" max="269" width="8.6640625" style="94" customWidth="1"/>
    <col min="270" max="270" width="38.1640625" style="94" bestFit="1" customWidth="1"/>
    <col min="271" max="271" width="17.1640625" style="94" customWidth="1"/>
    <col min="272" max="272" width="10.1640625" style="94" customWidth="1"/>
    <col min="273" max="273" width="4.6640625" style="94" customWidth="1"/>
    <col min="274" max="274" width="4.5" style="94" customWidth="1"/>
    <col min="275" max="275" width="4.1640625" style="94" customWidth="1"/>
    <col min="276" max="277" width="15.5" style="94" customWidth="1"/>
    <col min="278" max="278" width="6.1640625" style="94" customWidth="1"/>
    <col min="279" max="512" width="11.5" style="94"/>
    <col min="513" max="513" width="7.33203125" style="94" customWidth="1"/>
    <col min="514" max="514" width="16.33203125" style="94" customWidth="1"/>
    <col min="515" max="518" width="18.6640625" style="94" customWidth="1"/>
    <col min="519" max="519" width="16.33203125" style="94" customWidth="1"/>
    <col min="520" max="520" width="10.1640625" style="94" customWidth="1"/>
    <col min="521" max="521" width="5" style="94" customWidth="1"/>
    <col min="522" max="522" width="3" style="94" bestFit="1" customWidth="1"/>
    <col min="523" max="523" width="38.1640625" style="94" bestFit="1" customWidth="1"/>
    <col min="524" max="524" width="11.5" style="94"/>
    <col min="525" max="525" width="8.6640625" style="94" customWidth="1"/>
    <col min="526" max="526" width="38.1640625" style="94" bestFit="1" customWidth="1"/>
    <col min="527" max="527" width="17.1640625" style="94" customWidth="1"/>
    <col min="528" max="528" width="10.1640625" style="94" customWidth="1"/>
    <col min="529" max="529" width="4.6640625" style="94" customWidth="1"/>
    <col min="530" max="530" width="4.5" style="94" customWidth="1"/>
    <col min="531" max="531" width="4.1640625" style="94" customWidth="1"/>
    <col min="532" max="533" width="15.5" style="94" customWidth="1"/>
    <col min="534" max="534" width="6.1640625" style="94" customWidth="1"/>
    <col min="535" max="768" width="11.5" style="94"/>
    <col min="769" max="769" width="7.33203125" style="94" customWidth="1"/>
    <col min="770" max="770" width="16.33203125" style="94" customWidth="1"/>
    <col min="771" max="774" width="18.6640625" style="94" customWidth="1"/>
    <col min="775" max="775" width="16.33203125" style="94" customWidth="1"/>
    <col min="776" max="776" width="10.1640625" style="94" customWidth="1"/>
    <col min="777" max="777" width="5" style="94" customWidth="1"/>
    <col min="778" max="778" width="3" style="94" bestFit="1" customWidth="1"/>
    <col min="779" max="779" width="38.1640625" style="94" bestFit="1" customWidth="1"/>
    <col min="780" max="780" width="11.5" style="94"/>
    <col min="781" max="781" width="8.6640625" style="94" customWidth="1"/>
    <col min="782" max="782" width="38.1640625" style="94" bestFit="1" customWidth="1"/>
    <col min="783" max="783" width="17.1640625" style="94" customWidth="1"/>
    <col min="784" max="784" width="10.1640625" style="94" customWidth="1"/>
    <col min="785" max="785" width="4.6640625" style="94" customWidth="1"/>
    <col min="786" max="786" width="4.5" style="94" customWidth="1"/>
    <col min="787" max="787" width="4.1640625" style="94" customWidth="1"/>
    <col min="788" max="789" width="15.5" style="94" customWidth="1"/>
    <col min="790" max="790" width="6.1640625" style="94" customWidth="1"/>
    <col min="791" max="1024" width="11.5" style="94"/>
    <col min="1025" max="1025" width="7.33203125" style="94" customWidth="1"/>
    <col min="1026" max="1026" width="16.33203125" style="94" customWidth="1"/>
    <col min="1027" max="1030" width="18.6640625" style="94" customWidth="1"/>
    <col min="1031" max="1031" width="16.33203125" style="94" customWidth="1"/>
    <col min="1032" max="1032" width="10.1640625" style="94" customWidth="1"/>
    <col min="1033" max="1033" width="5" style="94" customWidth="1"/>
    <col min="1034" max="1034" width="3" style="94" bestFit="1" customWidth="1"/>
    <col min="1035" max="1035" width="38.1640625" style="94" bestFit="1" customWidth="1"/>
    <col min="1036" max="1036" width="11.5" style="94"/>
    <col min="1037" max="1037" width="8.6640625" style="94" customWidth="1"/>
    <col min="1038" max="1038" width="38.1640625" style="94" bestFit="1" customWidth="1"/>
    <col min="1039" max="1039" width="17.1640625" style="94" customWidth="1"/>
    <col min="1040" max="1040" width="10.1640625" style="94" customWidth="1"/>
    <col min="1041" max="1041" width="4.6640625" style="94" customWidth="1"/>
    <col min="1042" max="1042" width="4.5" style="94" customWidth="1"/>
    <col min="1043" max="1043" width="4.1640625" style="94" customWidth="1"/>
    <col min="1044" max="1045" width="15.5" style="94" customWidth="1"/>
    <col min="1046" max="1046" width="6.1640625" style="94" customWidth="1"/>
    <col min="1047" max="1280" width="11.5" style="94"/>
    <col min="1281" max="1281" width="7.33203125" style="94" customWidth="1"/>
    <col min="1282" max="1282" width="16.33203125" style="94" customWidth="1"/>
    <col min="1283" max="1286" width="18.6640625" style="94" customWidth="1"/>
    <col min="1287" max="1287" width="16.33203125" style="94" customWidth="1"/>
    <col min="1288" max="1288" width="10.1640625" style="94" customWidth="1"/>
    <col min="1289" max="1289" width="5" style="94" customWidth="1"/>
    <col min="1290" max="1290" width="3" style="94" bestFit="1" customWidth="1"/>
    <col min="1291" max="1291" width="38.1640625" style="94" bestFit="1" customWidth="1"/>
    <col min="1292" max="1292" width="11.5" style="94"/>
    <col min="1293" max="1293" width="8.6640625" style="94" customWidth="1"/>
    <col min="1294" max="1294" width="38.1640625" style="94" bestFit="1" customWidth="1"/>
    <col min="1295" max="1295" width="17.1640625" style="94" customWidth="1"/>
    <col min="1296" max="1296" width="10.1640625" style="94" customWidth="1"/>
    <col min="1297" max="1297" width="4.6640625" style="94" customWidth="1"/>
    <col min="1298" max="1298" width="4.5" style="94" customWidth="1"/>
    <col min="1299" max="1299" width="4.1640625" style="94" customWidth="1"/>
    <col min="1300" max="1301" width="15.5" style="94" customWidth="1"/>
    <col min="1302" max="1302" width="6.1640625" style="94" customWidth="1"/>
    <col min="1303" max="1536" width="11.5" style="94"/>
    <col min="1537" max="1537" width="7.33203125" style="94" customWidth="1"/>
    <col min="1538" max="1538" width="16.33203125" style="94" customWidth="1"/>
    <col min="1539" max="1542" width="18.6640625" style="94" customWidth="1"/>
    <col min="1543" max="1543" width="16.33203125" style="94" customWidth="1"/>
    <col min="1544" max="1544" width="10.1640625" style="94" customWidth="1"/>
    <col min="1545" max="1545" width="5" style="94" customWidth="1"/>
    <col min="1546" max="1546" width="3" style="94" bestFit="1" customWidth="1"/>
    <col min="1547" max="1547" width="38.1640625" style="94" bestFit="1" customWidth="1"/>
    <col min="1548" max="1548" width="11.5" style="94"/>
    <col min="1549" max="1549" width="8.6640625" style="94" customWidth="1"/>
    <col min="1550" max="1550" width="38.1640625" style="94" bestFit="1" customWidth="1"/>
    <col min="1551" max="1551" width="17.1640625" style="94" customWidth="1"/>
    <col min="1552" max="1552" width="10.1640625" style="94" customWidth="1"/>
    <col min="1553" max="1553" width="4.6640625" style="94" customWidth="1"/>
    <col min="1554" max="1554" width="4.5" style="94" customWidth="1"/>
    <col min="1555" max="1555" width="4.1640625" style="94" customWidth="1"/>
    <col min="1556" max="1557" width="15.5" style="94" customWidth="1"/>
    <col min="1558" max="1558" width="6.1640625" style="94" customWidth="1"/>
    <col min="1559" max="1792" width="11.5" style="94"/>
    <col min="1793" max="1793" width="7.33203125" style="94" customWidth="1"/>
    <col min="1794" max="1794" width="16.33203125" style="94" customWidth="1"/>
    <col min="1795" max="1798" width="18.6640625" style="94" customWidth="1"/>
    <col min="1799" max="1799" width="16.33203125" style="94" customWidth="1"/>
    <col min="1800" max="1800" width="10.1640625" style="94" customWidth="1"/>
    <col min="1801" max="1801" width="5" style="94" customWidth="1"/>
    <col min="1802" max="1802" width="3" style="94" bestFit="1" customWidth="1"/>
    <col min="1803" max="1803" width="38.1640625" style="94" bestFit="1" customWidth="1"/>
    <col min="1804" max="1804" width="11.5" style="94"/>
    <col min="1805" max="1805" width="8.6640625" style="94" customWidth="1"/>
    <col min="1806" max="1806" width="38.1640625" style="94" bestFit="1" customWidth="1"/>
    <col min="1807" max="1807" width="17.1640625" style="94" customWidth="1"/>
    <col min="1808" max="1808" width="10.1640625" style="94" customWidth="1"/>
    <col min="1809" max="1809" width="4.6640625" style="94" customWidth="1"/>
    <col min="1810" max="1810" width="4.5" style="94" customWidth="1"/>
    <col min="1811" max="1811" width="4.1640625" style="94" customWidth="1"/>
    <col min="1812" max="1813" width="15.5" style="94" customWidth="1"/>
    <col min="1814" max="1814" width="6.1640625" style="94" customWidth="1"/>
    <col min="1815" max="2048" width="11.5" style="94"/>
    <col min="2049" max="2049" width="7.33203125" style="94" customWidth="1"/>
    <col min="2050" max="2050" width="16.33203125" style="94" customWidth="1"/>
    <col min="2051" max="2054" width="18.6640625" style="94" customWidth="1"/>
    <col min="2055" max="2055" width="16.33203125" style="94" customWidth="1"/>
    <col min="2056" max="2056" width="10.1640625" style="94" customWidth="1"/>
    <col min="2057" max="2057" width="5" style="94" customWidth="1"/>
    <col min="2058" max="2058" width="3" style="94" bestFit="1" customWidth="1"/>
    <col min="2059" max="2059" width="38.1640625" style="94" bestFit="1" customWidth="1"/>
    <col min="2060" max="2060" width="11.5" style="94"/>
    <col min="2061" max="2061" width="8.6640625" style="94" customWidth="1"/>
    <col min="2062" max="2062" width="38.1640625" style="94" bestFit="1" customWidth="1"/>
    <col min="2063" max="2063" width="17.1640625" style="94" customWidth="1"/>
    <col min="2064" max="2064" width="10.1640625" style="94" customWidth="1"/>
    <col min="2065" max="2065" width="4.6640625" style="94" customWidth="1"/>
    <col min="2066" max="2066" width="4.5" style="94" customWidth="1"/>
    <col min="2067" max="2067" width="4.1640625" style="94" customWidth="1"/>
    <col min="2068" max="2069" width="15.5" style="94" customWidth="1"/>
    <col min="2070" max="2070" width="6.1640625" style="94" customWidth="1"/>
    <col min="2071" max="2304" width="11.5" style="94"/>
    <col min="2305" max="2305" width="7.33203125" style="94" customWidth="1"/>
    <col min="2306" max="2306" width="16.33203125" style="94" customWidth="1"/>
    <col min="2307" max="2310" width="18.6640625" style="94" customWidth="1"/>
    <col min="2311" max="2311" width="16.33203125" style="94" customWidth="1"/>
    <col min="2312" max="2312" width="10.1640625" style="94" customWidth="1"/>
    <col min="2313" max="2313" width="5" style="94" customWidth="1"/>
    <col min="2314" max="2314" width="3" style="94" bestFit="1" customWidth="1"/>
    <col min="2315" max="2315" width="38.1640625" style="94" bestFit="1" customWidth="1"/>
    <col min="2316" max="2316" width="11.5" style="94"/>
    <col min="2317" max="2317" width="8.6640625" style="94" customWidth="1"/>
    <col min="2318" max="2318" width="38.1640625" style="94" bestFit="1" customWidth="1"/>
    <col min="2319" max="2319" width="17.1640625" style="94" customWidth="1"/>
    <col min="2320" max="2320" width="10.1640625" style="94" customWidth="1"/>
    <col min="2321" max="2321" width="4.6640625" style="94" customWidth="1"/>
    <col min="2322" max="2322" width="4.5" style="94" customWidth="1"/>
    <col min="2323" max="2323" width="4.1640625" style="94" customWidth="1"/>
    <col min="2324" max="2325" width="15.5" style="94" customWidth="1"/>
    <col min="2326" max="2326" width="6.1640625" style="94" customWidth="1"/>
    <col min="2327" max="2560" width="11.5" style="94"/>
    <col min="2561" max="2561" width="7.33203125" style="94" customWidth="1"/>
    <col min="2562" max="2562" width="16.33203125" style="94" customWidth="1"/>
    <col min="2563" max="2566" width="18.6640625" style="94" customWidth="1"/>
    <col min="2567" max="2567" width="16.33203125" style="94" customWidth="1"/>
    <col min="2568" max="2568" width="10.1640625" style="94" customWidth="1"/>
    <col min="2569" max="2569" width="5" style="94" customWidth="1"/>
    <col min="2570" max="2570" width="3" style="94" bestFit="1" customWidth="1"/>
    <col min="2571" max="2571" width="38.1640625" style="94" bestFit="1" customWidth="1"/>
    <col min="2572" max="2572" width="11.5" style="94"/>
    <col min="2573" max="2573" width="8.6640625" style="94" customWidth="1"/>
    <col min="2574" max="2574" width="38.1640625" style="94" bestFit="1" customWidth="1"/>
    <col min="2575" max="2575" width="17.1640625" style="94" customWidth="1"/>
    <col min="2576" max="2576" width="10.1640625" style="94" customWidth="1"/>
    <col min="2577" max="2577" width="4.6640625" style="94" customWidth="1"/>
    <col min="2578" max="2578" width="4.5" style="94" customWidth="1"/>
    <col min="2579" max="2579" width="4.1640625" style="94" customWidth="1"/>
    <col min="2580" max="2581" width="15.5" style="94" customWidth="1"/>
    <col min="2582" max="2582" width="6.1640625" style="94" customWidth="1"/>
    <col min="2583" max="2816" width="11.5" style="94"/>
    <col min="2817" max="2817" width="7.33203125" style="94" customWidth="1"/>
    <col min="2818" max="2818" width="16.33203125" style="94" customWidth="1"/>
    <col min="2819" max="2822" width="18.6640625" style="94" customWidth="1"/>
    <col min="2823" max="2823" width="16.33203125" style="94" customWidth="1"/>
    <col min="2824" max="2824" width="10.1640625" style="94" customWidth="1"/>
    <col min="2825" max="2825" width="5" style="94" customWidth="1"/>
    <col min="2826" max="2826" width="3" style="94" bestFit="1" customWidth="1"/>
    <col min="2827" max="2827" width="38.1640625" style="94" bestFit="1" customWidth="1"/>
    <col min="2828" max="2828" width="11.5" style="94"/>
    <col min="2829" max="2829" width="8.6640625" style="94" customWidth="1"/>
    <col min="2830" max="2830" width="38.1640625" style="94" bestFit="1" customWidth="1"/>
    <col min="2831" max="2831" width="17.1640625" style="94" customWidth="1"/>
    <col min="2832" max="2832" width="10.1640625" style="94" customWidth="1"/>
    <col min="2833" max="2833" width="4.6640625" style="94" customWidth="1"/>
    <col min="2834" max="2834" width="4.5" style="94" customWidth="1"/>
    <col min="2835" max="2835" width="4.1640625" style="94" customWidth="1"/>
    <col min="2836" max="2837" width="15.5" style="94" customWidth="1"/>
    <col min="2838" max="2838" width="6.1640625" style="94" customWidth="1"/>
    <col min="2839" max="3072" width="11.5" style="94"/>
    <col min="3073" max="3073" width="7.33203125" style="94" customWidth="1"/>
    <col min="3074" max="3074" width="16.33203125" style="94" customWidth="1"/>
    <col min="3075" max="3078" width="18.6640625" style="94" customWidth="1"/>
    <col min="3079" max="3079" width="16.33203125" style="94" customWidth="1"/>
    <col min="3080" max="3080" width="10.1640625" style="94" customWidth="1"/>
    <col min="3081" max="3081" width="5" style="94" customWidth="1"/>
    <col min="3082" max="3082" width="3" style="94" bestFit="1" customWidth="1"/>
    <col min="3083" max="3083" width="38.1640625" style="94" bestFit="1" customWidth="1"/>
    <col min="3084" max="3084" width="11.5" style="94"/>
    <col min="3085" max="3085" width="8.6640625" style="94" customWidth="1"/>
    <col min="3086" max="3086" width="38.1640625" style="94" bestFit="1" customWidth="1"/>
    <col min="3087" max="3087" width="17.1640625" style="94" customWidth="1"/>
    <col min="3088" max="3088" width="10.1640625" style="94" customWidth="1"/>
    <col min="3089" max="3089" width="4.6640625" style="94" customWidth="1"/>
    <col min="3090" max="3090" width="4.5" style="94" customWidth="1"/>
    <col min="3091" max="3091" width="4.1640625" style="94" customWidth="1"/>
    <col min="3092" max="3093" width="15.5" style="94" customWidth="1"/>
    <col min="3094" max="3094" width="6.1640625" style="94" customWidth="1"/>
    <col min="3095" max="3328" width="11.5" style="94"/>
    <col min="3329" max="3329" width="7.33203125" style="94" customWidth="1"/>
    <col min="3330" max="3330" width="16.33203125" style="94" customWidth="1"/>
    <col min="3331" max="3334" width="18.6640625" style="94" customWidth="1"/>
    <col min="3335" max="3335" width="16.33203125" style="94" customWidth="1"/>
    <col min="3336" max="3336" width="10.1640625" style="94" customWidth="1"/>
    <col min="3337" max="3337" width="5" style="94" customWidth="1"/>
    <col min="3338" max="3338" width="3" style="94" bestFit="1" customWidth="1"/>
    <col min="3339" max="3339" width="38.1640625" style="94" bestFit="1" customWidth="1"/>
    <col min="3340" max="3340" width="11.5" style="94"/>
    <col min="3341" max="3341" width="8.6640625" style="94" customWidth="1"/>
    <col min="3342" max="3342" width="38.1640625" style="94" bestFit="1" customWidth="1"/>
    <col min="3343" max="3343" width="17.1640625" style="94" customWidth="1"/>
    <col min="3344" max="3344" width="10.1640625" style="94" customWidth="1"/>
    <col min="3345" max="3345" width="4.6640625" style="94" customWidth="1"/>
    <col min="3346" max="3346" width="4.5" style="94" customWidth="1"/>
    <col min="3347" max="3347" width="4.1640625" style="94" customWidth="1"/>
    <col min="3348" max="3349" width="15.5" style="94" customWidth="1"/>
    <col min="3350" max="3350" width="6.1640625" style="94" customWidth="1"/>
    <col min="3351" max="3584" width="11.5" style="94"/>
    <col min="3585" max="3585" width="7.33203125" style="94" customWidth="1"/>
    <col min="3586" max="3586" width="16.33203125" style="94" customWidth="1"/>
    <col min="3587" max="3590" width="18.6640625" style="94" customWidth="1"/>
    <col min="3591" max="3591" width="16.33203125" style="94" customWidth="1"/>
    <col min="3592" max="3592" width="10.1640625" style="94" customWidth="1"/>
    <col min="3593" max="3593" width="5" style="94" customWidth="1"/>
    <col min="3594" max="3594" width="3" style="94" bestFit="1" customWidth="1"/>
    <col min="3595" max="3595" width="38.1640625" style="94" bestFit="1" customWidth="1"/>
    <col min="3596" max="3596" width="11.5" style="94"/>
    <col min="3597" max="3597" width="8.6640625" style="94" customWidth="1"/>
    <col min="3598" max="3598" width="38.1640625" style="94" bestFit="1" customWidth="1"/>
    <col min="3599" max="3599" width="17.1640625" style="94" customWidth="1"/>
    <col min="3600" max="3600" width="10.1640625" style="94" customWidth="1"/>
    <col min="3601" max="3601" width="4.6640625" style="94" customWidth="1"/>
    <col min="3602" max="3602" width="4.5" style="94" customWidth="1"/>
    <col min="3603" max="3603" width="4.1640625" style="94" customWidth="1"/>
    <col min="3604" max="3605" width="15.5" style="94" customWidth="1"/>
    <col min="3606" max="3606" width="6.1640625" style="94" customWidth="1"/>
    <col min="3607" max="3840" width="11.5" style="94"/>
    <col min="3841" max="3841" width="7.33203125" style="94" customWidth="1"/>
    <col min="3842" max="3842" width="16.33203125" style="94" customWidth="1"/>
    <col min="3843" max="3846" width="18.6640625" style="94" customWidth="1"/>
    <col min="3847" max="3847" width="16.33203125" style="94" customWidth="1"/>
    <col min="3848" max="3848" width="10.1640625" style="94" customWidth="1"/>
    <col min="3849" max="3849" width="5" style="94" customWidth="1"/>
    <col min="3850" max="3850" width="3" style="94" bestFit="1" customWidth="1"/>
    <col min="3851" max="3851" width="38.1640625" style="94" bestFit="1" customWidth="1"/>
    <col min="3852" max="3852" width="11.5" style="94"/>
    <col min="3853" max="3853" width="8.6640625" style="94" customWidth="1"/>
    <col min="3854" max="3854" width="38.1640625" style="94" bestFit="1" customWidth="1"/>
    <col min="3855" max="3855" width="17.1640625" style="94" customWidth="1"/>
    <col min="3856" max="3856" width="10.1640625" style="94" customWidth="1"/>
    <col min="3857" max="3857" width="4.6640625" style="94" customWidth="1"/>
    <col min="3858" max="3858" width="4.5" style="94" customWidth="1"/>
    <col min="3859" max="3859" width="4.1640625" style="94" customWidth="1"/>
    <col min="3860" max="3861" width="15.5" style="94" customWidth="1"/>
    <col min="3862" max="3862" width="6.1640625" style="94" customWidth="1"/>
    <col min="3863" max="4096" width="11.5" style="94"/>
    <col min="4097" max="4097" width="7.33203125" style="94" customWidth="1"/>
    <col min="4098" max="4098" width="16.33203125" style="94" customWidth="1"/>
    <col min="4099" max="4102" width="18.6640625" style="94" customWidth="1"/>
    <col min="4103" max="4103" width="16.33203125" style="94" customWidth="1"/>
    <col min="4104" max="4104" width="10.1640625" style="94" customWidth="1"/>
    <col min="4105" max="4105" width="5" style="94" customWidth="1"/>
    <col min="4106" max="4106" width="3" style="94" bestFit="1" customWidth="1"/>
    <col min="4107" max="4107" width="38.1640625" style="94" bestFit="1" customWidth="1"/>
    <col min="4108" max="4108" width="11.5" style="94"/>
    <col min="4109" max="4109" width="8.6640625" style="94" customWidth="1"/>
    <col min="4110" max="4110" width="38.1640625" style="94" bestFit="1" customWidth="1"/>
    <col min="4111" max="4111" width="17.1640625" style="94" customWidth="1"/>
    <col min="4112" max="4112" width="10.1640625" style="94" customWidth="1"/>
    <col min="4113" max="4113" width="4.6640625" style="94" customWidth="1"/>
    <col min="4114" max="4114" width="4.5" style="94" customWidth="1"/>
    <col min="4115" max="4115" width="4.1640625" style="94" customWidth="1"/>
    <col min="4116" max="4117" width="15.5" style="94" customWidth="1"/>
    <col min="4118" max="4118" width="6.1640625" style="94" customWidth="1"/>
    <col min="4119" max="4352" width="11.5" style="94"/>
    <col min="4353" max="4353" width="7.33203125" style="94" customWidth="1"/>
    <col min="4354" max="4354" width="16.33203125" style="94" customWidth="1"/>
    <col min="4355" max="4358" width="18.6640625" style="94" customWidth="1"/>
    <col min="4359" max="4359" width="16.33203125" style="94" customWidth="1"/>
    <col min="4360" max="4360" width="10.1640625" style="94" customWidth="1"/>
    <col min="4361" max="4361" width="5" style="94" customWidth="1"/>
    <col min="4362" max="4362" width="3" style="94" bestFit="1" customWidth="1"/>
    <col min="4363" max="4363" width="38.1640625" style="94" bestFit="1" customWidth="1"/>
    <col min="4364" max="4364" width="11.5" style="94"/>
    <col min="4365" max="4365" width="8.6640625" style="94" customWidth="1"/>
    <col min="4366" max="4366" width="38.1640625" style="94" bestFit="1" customWidth="1"/>
    <col min="4367" max="4367" width="17.1640625" style="94" customWidth="1"/>
    <col min="4368" max="4368" width="10.1640625" style="94" customWidth="1"/>
    <col min="4369" max="4369" width="4.6640625" style="94" customWidth="1"/>
    <col min="4370" max="4370" width="4.5" style="94" customWidth="1"/>
    <col min="4371" max="4371" width="4.1640625" style="94" customWidth="1"/>
    <col min="4372" max="4373" width="15.5" style="94" customWidth="1"/>
    <col min="4374" max="4374" width="6.1640625" style="94" customWidth="1"/>
    <col min="4375" max="4608" width="11.5" style="94"/>
    <col min="4609" max="4609" width="7.33203125" style="94" customWidth="1"/>
    <col min="4610" max="4610" width="16.33203125" style="94" customWidth="1"/>
    <col min="4611" max="4614" width="18.6640625" style="94" customWidth="1"/>
    <col min="4615" max="4615" width="16.33203125" style="94" customWidth="1"/>
    <col min="4616" max="4616" width="10.1640625" style="94" customWidth="1"/>
    <col min="4617" max="4617" width="5" style="94" customWidth="1"/>
    <col min="4618" max="4618" width="3" style="94" bestFit="1" customWidth="1"/>
    <col min="4619" max="4619" width="38.1640625" style="94" bestFit="1" customWidth="1"/>
    <col min="4620" max="4620" width="11.5" style="94"/>
    <col min="4621" max="4621" width="8.6640625" style="94" customWidth="1"/>
    <col min="4622" max="4622" width="38.1640625" style="94" bestFit="1" customWidth="1"/>
    <col min="4623" max="4623" width="17.1640625" style="94" customWidth="1"/>
    <col min="4624" max="4624" width="10.1640625" style="94" customWidth="1"/>
    <col min="4625" max="4625" width="4.6640625" style="94" customWidth="1"/>
    <col min="4626" max="4626" width="4.5" style="94" customWidth="1"/>
    <col min="4627" max="4627" width="4.1640625" style="94" customWidth="1"/>
    <col min="4628" max="4629" width="15.5" style="94" customWidth="1"/>
    <col min="4630" max="4630" width="6.1640625" style="94" customWidth="1"/>
    <col min="4631" max="4864" width="11.5" style="94"/>
    <col min="4865" max="4865" width="7.33203125" style="94" customWidth="1"/>
    <col min="4866" max="4866" width="16.33203125" style="94" customWidth="1"/>
    <col min="4867" max="4870" width="18.6640625" style="94" customWidth="1"/>
    <col min="4871" max="4871" width="16.33203125" style="94" customWidth="1"/>
    <col min="4872" max="4872" width="10.1640625" style="94" customWidth="1"/>
    <col min="4873" max="4873" width="5" style="94" customWidth="1"/>
    <col min="4874" max="4874" width="3" style="94" bestFit="1" customWidth="1"/>
    <col min="4875" max="4875" width="38.1640625" style="94" bestFit="1" customWidth="1"/>
    <col min="4876" max="4876" width="11.5" style="94"/>
    <col min="4877" max="4877" width="8.6640625" style="94" customWidth="1"/>
    <col min="4878" max="4878" width="38.1640625" style="94" bestFit="1" customWidth="1"/>
    <col min="4879" max="4879" width="17.1640625" style="94" customWidth="1"/>
    <col min="4880" max="4880" width="10.1640625" style="94" customWidth="1"/>
    <col min="4881" max="4881" width="4.6640625" style="94" customWidth="1"/>
    <col min="4882" max="4882" width="4.5" style="94" customWidth="1"/>
    <col min="4883" max="4883" width="4.1640625" style="94" customWidth="1"/>
    <col min="4884" max="4885" width="15.5" style="94" customWidth="1"/>
    <col min="4886" max="4886" width="6.1640625" style="94" customWidth="1"/>
    <col min="4887" max="5120" width="11.5" style="94"/>
    <col min="5121" max="5121" width="7.33203125" style="94" customWidth="1"/>
    <col min="5122" max="5122" width="16.33203125" style="94" customWidth="1"/>
    <col min="5123" max="5126" width="18.6640625" style="94" customWidth="1"/>
    <col min="5127" max="5127" width="16.33203125" style="94" customWidth="1"/>
    <col min="5128" max="5128" width="10.1640625" style="94" customWidth="1"/>
    <col min="5129" max="5129" width="5" style="94" customWidth="1"/>
    <col min="5130" max="5130" width="3" style="94" bestFit="1" customWidth="1"/>
    <col min="5131" max="5131" width="38.1640625" style="94" bestFit="1" customWidth="1"/>
    <col min="5132" max="5132" width="11.5" style="94"/>
    <col min="5133" max="5133" width="8.6640625" style="94" customWidth="1"/>
    <col min="5134" max="5134" width="38.1640625" style="94" bestFit="1" customWidth="1"/>
    <col min="5135" max="5135" width="17.1640625" style="94" customWidth="1"/>
    <col min="5136" max="5136" width="10.1640625" style="94" customWidth="1"/>
    <col min="5137" max="5137" width="4.6640625" style="94" customWidth="1"/>
    <col min="5138" max="5138" width="4.5" style="94" customWidth="1"/>
    <col min="5139" max="5139" width="4.1640625" style="94" customWidth="1"/>
    <col min="5140" max="5141" width="15.5" style="94" customWidth="1"/>
    <col min="5142" max="5142" width="6.1640625" style="94" customWidth="1"/>
    <col min="5143" max="5376" width="11.5" style="94"/>
    <col min="5377" max="5377" width="7.33203125" style="94" customWidth="1"/>
    <col min="5378" max="5378" width="16.33203125" style="94" customWidth="1"/>
    <col min="5379" max="5382" width="18.6640625" style="94" customWidth="1"/>
    <col min="5383" max="5383" width="16.33203125" style="94" customWidth="1"/>
    <col min="5384" max="5384" width="10.1640625" style="94" customWidth="1"/>
    <col min="5385" max="5385" width="5" style="94" customWidth="1"/>
    <col min="5386" max="5386" width="3" style="94" bestFit="1" customWidth="1"/>
    <col min="5387" max="5387" width="38.1640625" style="94" bestFit="1" customWidth="1"/>
    <col min="5388" max="5388" width="11.5" style="94"/>
    <col min="5389" max="5389" width="8.6640625" style="94" customWidth="1"/>
    <col min="5390" max="5390" width="38.1640625" style="94" bestFit="1" customWidth="1"/>
    <col min="5391" max="5391" width="17.1640625" style="94" customWidth="1"/>
    <col min="5392" max="5392" width="10.1640625" style="94" customWidth="1"/>
    <col min="5393" max="5393" width="4.6640625" style="94" customWidth="1"/>
    <col min="5394" max="5394" width="4.5" style="94" customWidth="1"/>
    <col min="5395" max="5395" width="4.1640625" style="94" customWidth="1"/>
    <col min="5396" max="5397" width="15.5" style="94" customWidth="1"/>
    <col min="5398" max="5398" width="6.1640625" style="94" customWidth="1"/>
    <col min="5399" max="5632" width="11.5" style="94"/>
    <col min="5633" max="5633" width="7.33203125" style="94" customWidth="1"/>
    <col min="5634" max="5634" width="16.33203125" style="94" customWidth="1"/>
    <col min="5635" max="5638" width="18.6640625" style="94" customWidth="1"/>
    <col min="5639" max="5639" width="16.33203125" style="94" customWidth="1"/>
    <col min="5640" max="5640" width="10.1640625" style="94" customWidth="1"/>
    <col min="5641" max="5641" width="5" style="94" customWidth="1"/>
    <col min="5642" max="5642" width="3" style="94" bestFit="1" customWidth="1"/>
    <col min="5643" max="5643" width="38.1640625" style="94" bestFit="1" customWidth="1"/>
    <col min="5644" max="5644" width="11.5" style="94"/>
    <col min="5645" max="5645" width="8.6640625" style="94" customWidth="1"/>
    <col min="5646" max="5646" width="38.1640625" style="94" bestFit="1" customWidth="1"/>
    <col min="5647" max="5647" width="17.1640625" style="94" customWidth="1"/>
    <col min="5648" max="5648" width="10.1640625" style="94" customWidth="1"/>
    <col min="5649" max="5649" width="4.6640625" style="94" customWidth="1"/>
    <col min="5650" max="5650" width="4.5" style="94" customWidth="1"/>
    <col min="5651" max="5651" width="4.1640625" style="94" customWidth="1"/>
    <col min="5652" max="5653" width="15.5" style="94" customWidth="1"/>
    <col min="5654" max="5654" width="6.1640625" style="94" customWidth="1"/>
    <col min="5655" max="5888" width="11.5" style="94"/>
    <col min="5889" max="5889" width="7.33203125" style="94" customWidth="1"/>
    <col min="5890" max="5890" width="16.33203125" style="94" customWidth="1"/>
    <col min="5891" max="5894" width="18.6640625" style="94" customWidth="1"/>
    <col min="5895" max="5895" width="16.33203125" style="94" customWidth="1"/>
    <col min="5896" max="5896" width="10.1640625" style="94" customWidth="1"/>
    <col min="5897" max="5897" width="5" style="94" customWidth="1"/>
    <col min="5898" max="5898" width="3" style="94" bestFit="1" customWidth="1"/>
    <col min="5899" max="5899" width="38.1640625" style="94" bestFit="1" customWidth="1"/>
    <col min="5900" max="5900" width="11.5" style="94"/>
    <col min="5901" max="5901" width="8.6640625" style="94" customWidth="1"/>
    <col min="5902" max="5902" width="38.1640625" style="94" bestFit="1" customWidth="1"/>
    <col min="5903" max="5903" width="17.1640625" style="94" customWidth="1"/>
    <col min="5904" max="5904" width="10.1640625" style="94" customWidth="1"/>
    <col min="5905" max="5905" width="4.6640625" style="94" customWidth="1"/>
    <col min="5906" max="5906" width="4.5" style="94" customWidth="1"/>
    <col min="5907" max="5907" width="4.1640625" style="94" customWidth="1"/>
    <col min="5908" max="5909" width="15.5" style="94" customWidth="1"/>
    <col min="5910" max="5910" width="6.1640625" style="94" customWidth="1"/>
    <col min="5911" max="6144" width="11.5" style="94"/>
    <col min="6145" max="6145" width="7.33203125" style="94" customWidth="1"/>
    <col min="6146" max="6146" width="16.33203125" style="94" customWidth="1"/>
    <col min="6147" max="6150" width="18.6640625" style="94" customWidth="1"/>
    <col min="6151" max="6151" width="16.33203125" style="94" customWidth="1"/>
    <col min="6152" max="6152" width="10.1640625" style="94" customWidth="1"/>
    <col min="6153" max="6153" width="5" style="94" customWidth="1"/>
    <col min="6154" max="6154" width="3" style="94" bestFit="1" customWidth="1"/>
    <col min="6155" max="6155" width="38.1640625" style="94" bestFit="1" customWidth="1"/>
    <col min="6156" max="6156" width="11.5" style="94"/>
    <col min="6157" max="6157" width="8.6640625" style="94" customWidth="1"/>
    <col min="6158" max="6158" width="38.1640625" style="94" bestFit="1" customWidth="1"/>
    <col min="6159" max="6159" width="17.1640625" style="94" customWidth="1"/>
    <col min="6160" max="6160" width="10.1640625" style="94" customWidth="1"/>
    <col min="6161" max="6161" width="4.6640625" style="94" customWidth="1"/>
    <col min="6162" max="6162" width="4.5" style="94" customWidth="1"/>
    <col min="6163" max="6163" width="4.1640625" style="94" customWidth="1"/>
    <col min="6164" max="6165" width="15.5" style="94" customWidth="1"/>
    <col min="6166" max="6166" width="6.1640625" style="94" customWidth="1"/>
    <col min="6167" max="6400" width="11.5" style="94"/>
    <col min="6401" max="6401" width="7.33203125" style="94" customWidth="1"/>
    <col min="6402" max="6402" width="16.33203125" style="94" customWidth="1"/>
    <col min="6403" max="6406" width="18.6640625" style="94" customWidth="1"/>
    <col min="6407" max="6407" width="16.33203125" style="94" customWidth="1"/>
    <col min="6408" max="6408" width="10.1640625" style="94" customWidth="1"/>
    <col min="6409" max="6409" width="5" style="94" customWidth="1"/>
    <col min="6410" max="6410" width="3" style="94" bestFit="1" customWidth="1"/>
    <col min="6411" max="6411" width="38.1640625" style="94" bestFit="1" customWidth="1"/>
    <col min="6412" max="6412" width="11.5" style="94"/>
    <col min="6413" max="6413" width="8.6640625" style="94" customWidth="1"/>
    <col min="6414" max="6414" width="38.1640625" style="94" bestFit="1" customWidth="1"/>
    <col min="6415" max="6415" width="17.1640625" style="94" customWidth="1"/>
    <col min="6416" max="6416" width="10.1640625" style="94" customWidth="1"/>
    <col min="6417" max="6417" width="4.6640625" style="94" customWidth="1"/>
    <col min="6418" max="6418" width="4.5" style="94" customWidth="1"/>
    <col min="6419" max="6419" width="4.1640625" style="94" customWidth="1"/>
    <col min="6420" max="6421" width="15.5" style="94" customWidth="1"/>
    <col min="6422" max="6422" width="6.1640625" style="94" customWidth="1"/>
    <col min="6423" max="6656" width="11.5" style="94"/>
    <col min="6657" max="6657" width="7.33203125" style="94" customWidth="1"/>
    <col min="6658" max="6658" width="16.33203125" style="94" customWidth="1"/>
    <col min="6659" max="6662" width="18.6640625" style="94" customWidth="1"/>
    <col min="6663" max="6663" width="16.33203125" style="94" customWidth="1"/>
    <col min="6664" max="6664" width="10.1640625" style="94" customWidth="1"/>
    <col min="6665" max="6665" width="5" style="94" customWidth="1"/>
    <col min="6666" max="6666" width="3" style="94" bestFit="1" customWidth="1"/>
    <col min="6667" max="6667" width="38.1640625" style="94" bestFit="1" customWidth="1"/>
    <col min="6668" max="6668" width="11.5" style="94"/>
    <col min="6669" max="6669" width="8.6640625" style="94" customWidth="1"/>
    <col min="6670" max="6670" width="38.1640625" style="94" bestFit="1" customWidth="1"/>
    <col min="6671" max="6671" width="17.1640625" style="94" customWidth="1"/>
    <col min="6672" max="6672" width="10.1640625" style="94" customWidth="1"/>
    <col min="6673" max="6673" width="4.6640625" style="94" customWidth="1"/>
    <col min="6674" max="6674" width="4.5" style="94" customWidth="1"/>
    <col min="6675" max="6675" width="4.1640625" style="94" customWidth="1"/>
    <col min="6676" max="6677" width="15.5" style="94" customWidth="1"/>
    <col min="6678" max="6678" width="6.1640625" style="94" customWidth="1"/>
    <col min="6679" max="6912" width="11.5" style="94"/>
    <col min="6913" max="6913" width="7.33203125" style="94" customWidth="1"/>
    <col min="6914" max="6914" width="16.33203125" style="94" customWidth="1"/>
    <col min="6915" max="6918" width="18.6640625" style="94" customWidth="1"/>
    <col min="6919" max="6919" width="16.33203125" style="94" customWidth="1"/>
    <col min="6920" max="6920" width="10.1640625" style="94" customWidth="1"/>
    <col min="6921" max="6921" width="5" style="94" customWidth="1"/>
    <col min="6922" max="6922" width="3" style="94" bestFit="1" customWidth="1"/>
    <col min="6923" max="6923" width="38.1640625" style="94" bestFit="1" customWidth="1"/>
    <col min="6924" max="6924" width="11.5" style="94"/>
    <col min="6925" max="6925" width="8.6640625" style="94" customWidth="1"/>
    <col min="6926" max="6926" width="38.1640625" style="94" bestFit="1" customWidth="1"/>
    <col min="6927" max="6927" width="17.1640625" style="94" customWidth="1"/>
    <col min="6928" max="6928" width="10.1640625" style="94" customWidth="1"/>
    <col min="6929" max="6929" width="4.6640625" style="94" customWidth="1"/>
    <col min="6930" max="6930" width="4.5" style="94" customWidth="1"/>
    <col min="6931" max="6931" width="4.1640625" style="94" customWidth="1"/>
    <col min="6932" max="6933" width="15.5" style="94" customWidth="1"/>
    <col min="6934" max="6934" width="6.1640625" style="94" customWidth="1"/>
    <col min="6935" max="7168" width="11.5" style="94"/>
    <col min="7169" max="7169" width="7.33203125" style="94" customWidth="1"/>
    <col min="7170" max="7170" width="16.33203125" style="94" customWidth="1"/>
    <col min="7171" max="7174" width="18.6640625" style="94" customWidth="1"/>
    <col min="7175" max="7175" width="16.33203125" style="94" customWidth="1"/>
    <col min="7176" max="7176" width="10.1640625" style="94" customWidth="1"/>
    <col min="7177" max="7177" width="5" style="94" customWidth="1"/>
    <col min="7178" max="7178" width="3" style="94" bestFit="1" customWidth="1"/>
    <col min="7179" max="7179" width="38.1640625" style="94" bestFit="1" customWidth="1"/>
    <col min="7180" max="7180" width="11.5" style="94"/>
    <col min="7181" max="7181" width="8.6640625" style="94" customWidth="1"/>
    <col min="7182" max="7182" width="38.1640625" style="94" bestFit="1" customWidth="1"/>
    <col min="7183" max="7183" width="17.1640625" style="94" customWidth="1"/>
    <col min="7184" max="7184" width="10.1640625" style="94" customWidth="1"/>
    <col min="7185" max="7185" width="4.6640625" style="94" customWidth="1"/>
    <col min="7186" max="7186" width="4.5" style="94" customWidth="1"/>
    <col min="7187" max="7187" width="4.1640625" style="94" customWidth="1"/>
    <col min="7188" max="7189" width="15.5" style="94" customWidth="1"/>
    <col min="7190" max="7190" width="6.1640625" style="94" customWidth="1"/>
    <col min="7191" max="7424" width="11.5" style="94"/>
    <col min="7425" max="7425" width="7.33203125" style="94" customWidth="1"/>
    <col min="7426" max="7426" width="16.33203125" style="94" customWidth="1"/>
    <col min="7427" max="7430" width="18.6640625" style="94" customWidth="1"/>
    <col min="7431" max="7431" width="16.33203125" style="94" customWidth="1"/>
    <col min="7432" max="7432" width="10.1640625" style="94" customWidth="1"/>
    <col min="7433" max="7433" width="5" style="94" customWidth="1"/>
    <col min="7434" max="7434" width="3" style="94" bestFit="1" customWidth="1"/>
    <col min="7435" max="7435" width="38.1640625" style="94" bestFit="1" customWidth="1"/>
    <col min="7436" max="7436" width="11.5" style="94"/>
    <col min="7437" max="7437" width="8.6640625" style="94" customWidth="1"/>
    <col min="7438" max="7438" width="38.1640625" style="94" bestFit="1" customWidth="1"/>
    <col min="7439" max="7439" width="17.1640625" style="94" customWidth="1"/>
    <col min="7440" max="7440" width="10.1640625" style="94" customWidth="1"/>
    <col min="7441" max="7441" width="4.6640625" style="94" customWidth="1"/>
    <col min="7442" max="7442" width="4.5" style="94" customWidth="1"/>
    <col min="7443" max="7443" width="4.1640625" style="94" customWidth="1"/>
    <col min="7444" max="7445" width="15.5" style="94" customWidth="1"/>
    <col min="7446" max="7446" width="6.1640625" style="94" customWidth="1"/>
    <col min="7447" max="7680" width="11.5" style="94"/>
    <col min="7681" max="7681" width="7.33203125" style="94" customWidth="1"/>
    <col min="7682" max="7682" width="16.33203125" style="94" customWidth="1"/>
    <col min="7683" max="7686" width="18.6640625" style="94" customWidth="1"/>
    <col min="7687" max="7687" width="16.33203125" style="94" customWidth="1"/>
    <col min="7688" max="7688" width="10.1640625" style="94" customWidth="1"/>
    <col min="7689" max="7689" width="5" style="94" customWidth="1"/>
    <col min="7690" max="7690" width="3" style="94" bestFit="1" customWidth="1"/>
    <col min="7691" max="7691" width="38.1640625" style="94" bestFit="1" customWidth="1"/>
    <col min="7692" max="7692" width="11.5" style="94"/>
    <col min="7693" max="7693" width="8.6640625" style="94" customWidth="1"/>
    <col min="7694" max="7694" width="38.1640625" style="94" bestFit="1" customWidth="1"/>
    <col min="7695" max="7695" width="17.1640625" style="94" customWidth="1"/>
    <col min="7696" max="7696" width="10.1640625" style="94" customWidth="1"/>
    <col min="7697" max="7697" width="4.6640625" style="94" customWidth="1"/>
    <col min="7698" max="7698" width="4.5" style="94" customWidth="1"/>
    <col min="7699" max="7699" width="4.1640625" style="94" customWidth="1"/>
    <col min="7700" max="7701" width="15.5" style="94" customWidth="1"/>
    <col min="7702" max="7702" width="6.1640625" style="94" customWidth="1"/>
    <col min="7703" max="7936" width="11.5" style="94"/>
    <col min="7937" max="7937" width="7.33203125" style="94" customWidth="1"/>
    <col min="7938" max="7938" width="16.33203125" style="94" customWidth="1"/>
    <col min="7939" max="7942" width="18.6640625" style="94" customWidth="1"/>
    <col min="7943" max="7943" width="16.33203125" style="94" customWidth="1"/>
    <col min="7944" max="7944" width="10.1640625" style="94" customWidth="1"/>
    <col min="7945" max="7945" width="5" style="94" customWidth="1"/>
    <col min="7946" max="7946" width="3" style="94" bestFit="1" customWidth="1"/>
    <col min="7947" max="7947" width="38.1640625" style="94" bestFit="1" customWidth="1"/>
    <col min="7948" max="7948" width="11.5" style="94"/>
    <col min="7949" max="7949" width="8.6640625" style="94" customWidth="1"/>
    <col min="7950" max="7950" width="38.1640625" style="94" bestFit="1" customWidth="1"/>
    <col min="7951" max="7951" width="17.1640625" style="94" customWidth="1"/>
    <col min="7952" max="7952" width="10.1640625" style="94" customWidth="1"/>
    <col min="7953" max="7953" width="4.6640625" style="94" customWidth="1"/>
    <col min="7954" max="7954" width="4.5" style="94" customWidth="1"/>
    <col min="7955" max="7955" width="4.1640625" style="94" customWidth="1"/>
    <col min="7956" max="7957" width="15.5" style="94" customWidth="1"/>
    <col min="7958" max="7958" width="6.1640625" style="94" customWidth="1"/>
    <col min="7959" max="8192" width="11.5" style="94"/>
    <col min="8193" max="8193" width="7.33203125" style="94" customWidth="1"/>
    <col min="8194" max="8194" width="16.33203125" style="94" customWidth="1"/>
    <col min="8195" max="8198" width="18.6640625" style="94" customWidth="1"/>
    <col min="8199" max="8199" width="16.33203125" style="94" customWidth="1"/>
    <col min="8200" max="8200" width="10.1640625" style="94" customWidth="1"/>
    <col min="8201" max="8201" width="5" style="94" customWidth="1"/>
    <col min="8202" max="8202" width="3" style="94" bestFit="1" customWidth="1"/>
    <col min="8203" max="8203" width="38.1640625" style="94" bestFit="1" customWidth="1"/>
    <col min="8204" max="8204" width="11.5" style="94"/>
    <col min="8205" max="8205" width="8.6640625" style="94" customWidth="1"/>
    <col min="8206" max="8206" width="38.1640625" style="94" bestFit="1" customWidth="1"/>
    <col min="8207" max="8207" width="17.1640625" style="94" customWidth="1"/>
    <col min="8208" max="8208" width="10.1640625" style="94" customWidth="1"/>
    <col min="8209" max="8209" width="4.6640625" style="94" customWidth="1"/>
    <col min="8210" max="8210" width="4.5" style="94" customWidth="1"/>
    <col min="8211" max="8211" width="4.1640625" style="94" customWidth="1"/>
    <col min="8212" max="8213" width="15.5" style="94" customWidth="1"/>
    <col min="8214" max="8214" width="6.1640625" style="94" customWidth="1"/>
    <col min="8215" max="8448" width="11.5" style="94"/>
    <col min="8449" max="8449" width="7.33203125" style="94" customWidth="1"/>
    <col min="8450" max="8450" width="16.33203125" style="94" customWidth="1"/>
    <col min="8451" max="8454" width="18.6640625" style="94" customWidth="1"/>
    <col min="8455" max="8455" width="16.33203125" style="94" customWidth="1"/>
    <col min="8456" max="8456" width="10.1640625" style="94" customWidth="1"/>
    <col min="8457" max="8457" width="5" style="94" customWidth="1"/>
    <col min="8458" max="8458" width="3" style="94" bestFit="1" customWidth="1"/>
    <col min="8459" max="8459" width="38.1640625" style="94" bestFit="1" customWidth="1"/>
    <col min="8460" max="8460" width="11.5" style="94"/>
    <col min="8461" max="8461" width="8.6640625" style="94" customWidth="1"/>
    <col min="8462" max="8462" width="38.1640625" style="94" bestFit="1" customWidth="1"/>
    <col min="8463" max="8463" width="17.1640625" style="94" customWidth="1"/>
    <col min="8464" max="8464" width="10.1640625" style="94" customWidth="1"/>
    <col min="8465" max="8465" width="4.6640625" style="94" customWidth="1"/>
    <col min="8466" max="8466" width="4.5" style="94" customWidth="1"/>
    <col min="8467" max="8467" width="4.1640625" style="94" customWidth="1"/>
    <col min="8468" max="8469" width="15.5" style="94" customWidth="1"/>
    <col min="8470" max="8470" width="6.1640625" style="94" customWidth="1"/>
    <col min="8471" max="8704" width="11.5" style="94"/>
    <col min="8705" max="8705" width="7.33203125" style="94" customWidth="1"/>
    <col min="8706" max="8706" width="16.33203125" style="94" customWidth="1"/>
    <col min="8707" max="8710" width="18.6640625" style="94" customWidth="1"/>
    <col min="8711" max="8711" width="16.33203125" style="94" customWidth="1"/>
    <col min="8712" max="8712" width="10.1640625" style="94" customWidth="1"/>
    <col min="8713" max="8713" width="5" style="94" customWidth="1"/>
    <col min="8714" max="8714" width="3" style="94" bestFit="1" customWidth="1"/>
    <col min="8715" max="8715" width="38.1640625" style="94" bestFit="1" customWidth="1"/>
    <col min="8716" max="8716" width="11.5" style="94"/>
    <col min="8717" max="8717" width="8.6640625" style="94" customWidth="1"/>
    <col min="8718" max="8718" width="38.1640625" style="94" bestFit="1" customWidth="1"/>
    <col min="8719" max="8719" width="17.1640625" style="94" customWidth="1"/>
    <col min="8720" max="8720" width="10.1640625" style="94" customWidth="1"/>
    <col min="8721" max="8721" width="4.6640625" style="94" customWidth="1"/>
    <col min="8722" max="8722" width="4.5" style="94" customWidth="1"/>
    <col min="8723" max="8723" width="4.1640625" style="94" customWidth="1"/>
    <col min="8724" max="8725" width="15.5" style="94" customWidth="1"/>
    <col min="8726" max="8726" width="6.1640625" style="94" customWidth="1"/>
    <col min="8727" max="8960" width="11.5" style="94"/>
    <col min="8961" max="8961" width="7.33203125" style="94" customWidth="1"/>
    <col min="8962" max="8962" width="16.33203125" style="94" customWidth="1"/>
    <col min="8963" max="8966" width="18.6640625" style="94" customWidth="1"/>
    <col min="8967" max="8967" width="16.33203125" style="94" customWidth="1"/>
    <col min="8968" max="8968" width="10.1640625" style="94" customWidth="1"/>
    <col min="8969" max="8969" width="5" style="94" customWidth="1"/>
    <col min="8970" max="8970" width="3" style="94" bestFit="1" customWidth="1"/>
    <col min="8971" max="8971" width="38.1640625" style="94" bestFit="1" customWidth="1"/>
    <col min="8972" max="8972" width="11.5" style="94"/>
    <col min="8973" max="8973" width="8.6640625" style="94" customWidth="1"/>
    <col min="8974" max="8974" width="38.1640625" style="94" bestFit="1" customWidth="1"/>
    <col min="8975" max="8975" width="17.1640625" style="94" customWidth="1"/>
    <col min="8976" max="8976" width="10.1640625" style="94" customWidth="1"/>
    <col min="8977" max="8977" width="4.6640625" style="94" customWidth="1"/>
    <col min="8978" max="8978" width="4.5" style="94" customWidth="1"/>
    <col min="8979" max="8979" width="4.1640625" style="94" customWidth="1"/>
    <col min="8980" max="8981" width="15.5" style="94" customWidth="1"/>
    <col min="8982" max="8982" width="6.1640625" style="94" customWidth="1"/>
    <col min="8983" max="9216" width="11.5" style="94"/>
    <col min="9217" max="9217" width="7.33203125" style="94" customWidth="1"/>
    <col min="9218" max="9218" width="16.33203125" style="94" customWidth="1"/>
    <col min="9219" max="9222" width="18.6640625" style="94" customWidth="1"/>
    <col min="9223" max="9223" width="16.33203125" style="94" customWidth="1"/>
    <col min="9224" max="9224" width="10.1640625" style="94" customWidth="1"/>
    <col min="9225" max="9225" width="5" style="94" customWidth="1"/>
    <col min="9226" max="9226" width="3" style="94" bestFit="1" customWidth="1"/>
    <col min="9227" max="9227" width="38.1640625" style="94" bestFit="1" customWidth="1"/>
    <col min="9228" max="9228" width="11.5" style="94"/>
    <col min="9229" max="9229" width="8.6640625" style="94" customWidth="1"/>
    <col min="9230" max="9230" width="38.1640625" style="94" bestFit="1" customWidth="1"/>
    <col min="9231" max="9231" width="17.1640625" style="94" customWidth="1"/>
    <col min="9232" max="9232" width="10.1640625" style="94" customWidth="1"/>
    <col min="9233" max="9233" width="4.6640625" style="94" customWidth="1"/>
    <col min="9234" max="9234" width="4.5" style="94" customWidth="1"/>
    <col min="9235" max="9235" width="4.1640625" style="94" customWidth="1"/>
    <col min="9236" max="9237" width="15.5" style="94" customWidth="1"/>
    <col min="9238" max="9238" width="6.1640625" style="94" customWidth="1"/>
    <col min="9239" max="9472" width="11.5" style="94"/>
    <col min="9473" max="9473" width="7.33203125" style="94" customWidth="1"/>
    <col min="9474" max="9474" width="16.33203125" style="94" customWidth="1"/>
    <col min="9475" max="9478" width="18.6640625" style="94" customWidth="1"/>
    <col min="9479" max="9479" width="16.33203125" style="94" customWidth="1"/>
    <col min="9480" max="9480" width="10.1640625" style="94" customWidth="1"/>
    <col min="9481" max="9481" width="5" style="94" customWidth="1"/>
    <col min="9482" max="9482" width="3" style="94" bestFit="1" customWidth="1"/>
    <col min="9483" max="9483" width="38.1640625" style="94" bestFit="1" customWidth="1"/>
    <col min="9484" max="9484" width="11.5" style="94"/>
    <col min="9485" max="9485" width="8.6640625" style="94" customWidth="1"/>
    <col min="9486" max="9486" width="38.1640625" style="94" bestFit="1" customWidth="1"/>
    <col min="9487" max="9487" width="17.1640625" style="94" customWidth="1"/>
    <col min="9488" max="9488" width="10.1640625" style="94" customWidth="1"/>
    <col min="9489" max="9489" width="4.6640625" style="94" customWidth="1"/>
    <col min="9490" max="9490" width="4.5" style="94" customWidth="1"/>
    <col min="9491" max="9491" width="4.1640625" style="94" customWidth="1"/>
    <col min="9492" max="9493" width="15.5" style="94" customWidth="1"/>
    <col min="9494" max="9494" width="6.1640625" style="94" customWidth="1"/>
    <col min="9495" max="9728" width="11.5" style="94"/>
    <col min="9729" max="9729" width="7.33203125" style="94" customWidth="1"/>
    <col min="9730" max="9730" width="16.33203125" style="94" customWidth="1"/>
    <col min="9731" max="9734" width="18.6640625" style="94" customWidth="1"/>
    <col min="9735" max="9735" width="16.33203125" style="94" customWidth="1"/>
    <col min="9736" max="9736" width="10.1640625" style="94" customWidth="1"/>
    <col min="9737" max="9737" width="5" style="94" customWidth="1"/>
    <col min="9738" max="9738" width="3" style="94" bestFit="1" customWidth="1"/>
    <col min="9739" max="9739" width="38.1640625" style="94" bestFit="1" customWidth="1"/>
    <col min="9740" max="9740" width="11.5" style="94"/>
    <col min="9741" max="9741" width="8.6640625" style="94" customWidth="1"/>
    <col min="9742" max="9742" width="38.1640625" style="94" bestFit="1" customWidth="1"/>
    <col min="9743" max="9743" width="17.1640625" style="94" customWidth="1"/>
    <col min="9744" max="9744" width="10.1640625" style="94" customWidth="1"/>
    <col min="9745" max="9745" width="4.6640625" style="94" customWidth="1"/>
    <col min="9746" max="9746" width="4.5" style="94" customWidth="1"/>
    <col min="9747" max="9747" width="4.1640625" style="94" customWidth="1"/>
    <col min="9748" max="9749" width="15.5" style="94" customWidth="1"/>
    <col min="9750" max="9750" width="6.1640625" style="94" customWidth="1"/>
    <col min="9751" max="9984" width="11.5" style="94"/>
    <col min="9985" max="9985" width="7.33203125" style="94" customWidth="1"/>
    <col min="9986" max="9986" width="16.33203125" style="94" customWidth="1"/>
    <col min="9987" max="9990" width="18.6640625" style="94" customWidth="1"/>
    <col min="9991" max="9991" width="16.33203125" style="94" customWidth="1"/>
    <col min="9992" max="9992" width="10.1640625" style="94" customWidth="1"/>
    <col min="9993" max="9993" width="5" style="94" customWidth="1"/>
    <col min="9994" max="9994" width="3" style="94" bestFit="1" customWidth="1"/>
    <col min="9995" max="9995" width="38.1640625" style="94" bestFit="1" customWidth="1"/>
    <col min="9996" max="9996" width="11.5" style="94"/>
    <col min="9997" max="9997" width="8.6640625" style="94" customWidth="1"/>
    <col min="9998" max="9998" width="38.1640625" style="94" bestFit="1" customWidth="1"/>
    <col min="9999" max="9999" width="17.1640625" style="94" customWidth="1"/>
    <col min="10000" max="10000" width="10.1640625" style="94" customWidth="1"/>
    <col min="10001" max="10001" width="4.6640625" style="94" customWidth="1"/>
    <col min="10002" max="10002" width="4.5" style="94" customWidth="1"/>
    <col min="10003" max="10003" width="4.1640625" style="94" customWidth="1"/>
    <col min="10004" max="10005" width="15.5" style="94" customWidth="1"/>
    <col min="10006" max="10006" width="6.1640625" style="94" customWidth="1"/>
    <col min="10007" max="10240" width="11.5" style="94"/>
    <col min="10241" max="10241" width="7.33203125" style="94" customWidth="1"/>
    <col min="10242" max="10242" width="16.33203125" style="94" customWidth="1"/>
    <col min="10243" max="10246" width="18.6640625" style="94" customWidth="1"/>
    <col min="10247" max="10247" width="16.33203125" style="94" customWidth="1"/>
    <col min="10248" max="10248" width="10.1640625" style="94" customWidth="1"/>
    <col min="10249" max="10249" width="5" style="94" customWidth="1"/>
    <col min="10250" max="10250" width="3" style="94" bestFit="1" customWidth="1"/>
    <col min="10251" max="10251" width="38.1640625" style="94" bestFit="1" customWidth="1"/>
    <col min="10252" max="10252" width="11.5" style="94"/>
    <col min="10253" max="10253" width="8.6640625" style="94" customWidth="1"/>
    <col min="10254" max="10254" width="38.1640625" style="94" bestFit="1" customWidth="1"/>
    <col min="10255" max="10255" width="17.1640625" style="94" customWidth="1"/>
    <col min="10256" max="10256" width="10.1640625" style="94" customWidth="1"/>
    <col min="10257" max="10257" width="4.6640625" style="94" customWidth="1"/>
    <col min="10258" max="10258" width="4.5" style="94" customWidth="1"/>
    <col min="10259" max="10259" width="4.1640625" style="94" customWidth="1"/>
    <col min="10260" max="10261" width="15.5" style="94" customWidth="1"/>
    <col min="10262" max="10262" width="6.1640625" style="94" customWidth="1"/>
    <col min="10263" max="10496" width="11.5" style="94"/>
    <col min="10497" max="10497" width="7.33203125" style="94" customWidth="1"/>
    <col min="10498" max="10498" width="16.33203125" style="94" customWidth="1"/>
    <col min="10499" max="10502" width="18.6640625" style="94" customWidth="1"/>
    <col min="10503" max="10503" width="16.33203125" style="94" customWidth="1"/>
    <col min="10504" max="10504" width="10.1640625" style="94" customWidth="1"/>
    <col min="10505" max="10505" width="5" style="94" customWidth="1"/>
    <col min="10506" max="10506" width="3" style="94" bestFit="1" customWidth="1"/>
    <col min="10507" max="10507" width="38.1640625" style="94" bestFit="1" customWidth="1"/>
    <col min="10508" max="10508" width="11.5" style="94"/>
    <col min="10509" max="10509" width="8.6640625" style="94" customWidth="1"/>
    <col min="10510" max="10510" width="38.1640625" style="94" bestFit="1" customWidth="1"/>
    <col min="10511" max="10511" width="17.1640625" style="94" customWidth="1"/>
    <col min="10512" max="10512" width="10.1640625" style="94" customWidth="1"/>
    <col min="10513" max="10513" width="4.6640625" style="94" customWidth="1"/>
    <col min="10514" max="10514" width="4.5" style="94" customWidth="1"/>
    <col min="10515" max="10515" width="4.1640625" style="94" customWidth="1"/>
    <col min="10516" max="10517" width="15.5" style="94" customWidth="1"/>
    <col min="10518" max="10518" width="6.1640625" style="94" customWidth="1"/>
    <col min="10519" max="10752" width="11.5" style="94"/>
    <col min="10753" max="10753" width="7.33203125" style="94" customWidth="1"/>
    <col min="10754" max="10754" width="16.33203125" style="94" customWidth="1"/>
    <col min="10755" max="10758" width="18.6640625" style="94" customWidth="1"/>
    <col min="10759" max="10759" width="16.33203125" style="94" customWidth="1"/>
    <col min="10760" max="10760" width="10.1640625" style="94" customWidth="1"/>
    <col min="10761" max="10761" width="5" style="94" customWidth="1"/>
    <col min="10762" max="10762" width="3" style="94" bestFit="1" customWidth="1"/>
    <col min="10763" max="10763" width="38.1640625" style="94" bestFit="1" customWidth="1"/>
    <col min="10764" max="10764" width="11.5" style="94"/>
    <col min="10765" max="10765" width="8.6640625" style="94" customWidth="1"/>
    <col min="10766" max="10766" width="38.1640625" style="94" bestFit="1" customWidth="1"/>
    <col min="10767" max="10767" width="17.1640625" style="94" customWidth="1"/>
    <col min="10768" max="10768" width="10.1640625" style="94" customWidth="1"/>
    <col min="10769" max="10769" width="4.6640625" style="94" customWidth="1"/>
    <col min="10770" max="10770" width="4.5" style="94" customWidth="1"/>
    <col min="10771" max="10771" width="4.1640625" style="94" customWidth="1"/>
    <col min="10772" max="10773" width="15.5" style="94" customWidth="1"/>
    <col min="10774" max="10774" width="6.1640625" style="94" customWidth="1"/>
    <col min="10775" max="11008" width="11.5" style="94"/>
    <col min="11009" max="11009" width="7.33203125" style="94" customWidth="1"/>
    <col min="11010" max="11010" width="16.33203125" style="94" customWidth="1"/>
    <col min="11011" max="11014" width="18.6640625" style="94" customWidth="1"/>
    <col min="11015" max="11015" width="16.33203125" style="94" customWidth="1"/>
    <col min="11016" max="11016" width="10.1640625" style="94" customWidth="1"/>
    <col min="11017" max="11017" width="5" style="94" customWidth="1"/>
    <col min="11018" max="11018" width="3" style="94" bestFit="1" customWidth="1"/>
    <col min="11019" max="11019" width="38.1640625" style="94" bestFit="1" customWidth="1"/>
    <col min="11020" max="11020" width="11.5" style="94"/>
    <col min="11021" max="11021" width="8.6640625" style="94" customWidth="1"/>
    <col min="11022" max="11022" width="38.1640625" style="94" bestFit="1" customWidth="1"/>
    <col min="11023" max="11023" width="17.1640625" style="94" customWidth="1"/>
    <col min="11024" max="11024" width="10.1640625" style="94" customWidth="1"/>
    <col min="11025" max="11025" width="4.6640625" style="94" customWidth="1"/>
    <col min="11026" max="11026" width="4.5" style="94" customWidth="1"/>
    <col min="11027" max="11027" width="4.1640625" style="94" customWidth="1"/>
    <col min="11028" max="11029" width="15.5" style="94" customWidth="1"/>
    <col min="11030" max="11030" width="6.1640625" style="94" customWidth="1"/>
    <col min="11031" max="11264" width="11.5" style="94"/>
    <col min="11265" max="11265" width="7.33203125" style="94" customWidth="1"/>
    <col min="11266" max="11266" width="16.33203125" style="94" customWidth="1"/>
    <col min="11267" max="11270" width="18.6640625" style="94" customWidth="1"/>
    <col min="11271" max="11271" width="16.33203125" style="94" customWidth="1"/>
    <col min="11272" max="11272" width="10.1640625" style="94" customWidth="1"/>
    <col min="11273" max="11273" width="5" style="94" customWidth="1"/>
    <col min="11274" max="11274" width="3" style="94" bestFit="1" customWidth="1"/>
    <col min="11275" max="11275" width="38.1640625" style="94" bestFit="1" customWidth="1"/>
    <col min="11276" max="11276" width="11.5" style="94"/>
    <col min="11277" max="11277" width="8.6640625" style="94" customWidth="1"/>
    <col min="11278" max="11278" width="38.1640625" style="94" bestFit="1" customWidth="1"/>
    <col min="11279" max="11279" width="17.1640625" style="94" customWidth="1"/>
    <col min="11280" max="11280" width="10.1640625" style="94" customWidth="1"/>
    <col min="11281" max="11281" width="4.6640625" style="94" customWidth="1"/>
    <col min="11282" max="11282" width="4.5" style="94" customWidth="1"/>
    <col min="11283" max="11283" width="4.1640625" style="94" customWidth="1"/>
    <col min="11284" max="11285" width="15.5" style="94" customWidth="1"/>
    <col min="11286" max="11286" width="6.1640625" style="94" customWidth="1"/>
    <col min="11287" max="11520" width="11.5" style="94"/>
    <col min="11521" max="11521" width="7.33203125" style="94" customWidth="1"/>
    <col min="11522" max="11522" width="16.33203125" style="94" customWidth="1"/>
    <col min="11523" max="11526" width="18.6640625" style="94" customWidth="1"/>
    <col min="11527" max="11527" width="16.33203125" style="94" customWidth="1"/>
    <col min="11528" max="11528" width="10.1640625" style="94" customWidth="1"/>
    <col min="11529" max="11529" width="5" style="94" customWidth="1"/>
    <col min="11530" max="11530" width="3" style="94" bestFit="1" customWidth="1"/>
    <col min="11531" max="11531" width="38.1640625" style="94" bestFit="1" customWidth="1"/>
    <col min="11532" max="11532" width="11.5" style="94"/>
    <col min="11533" max="11533" width="8.6640625" style="94" customWidth="1"/>
    <col min="11534" max="11534" width="38.1640625" style="94" bestFit="1" customWidth="1"/>
    <col min="11535" max="11535" width="17.1640625" style="94" customWidth="1"/>
    <col min="11536" max="11536" width="10.1640625" style="94" customWidth="1"/>
    <col min="11537" max="11537" width="4.6640625" style="94" customWidth="1"/>
    <col min="11538" max="11538" width="4.5" style="94" customWidth="1"/>
    <col min="11539" max="11539" width="4.1640625" style="94" customWidth="1"/>
    <col min="11540" max="11541" width="15.5" style="94" customWidth="1"/>
    <col min="11542" max="11542" width="6.1640625" style="94" customWidth="1"/>
    <col min="11543" max="11776" width="11.5" style="94"/>
    <col min="11777" max="11777" width="7.33203125" style="94" customWidth="1"/>
    <col min="11778" max="11778" width="16.33203125" style="94" customWidth="1"/>
    <col min="11779" max="11782" width="18.6640625" style="94" customWidth="1"/>
    <col min="11783" max="11783" width="16.33203125" style="94" customWidth="1"/>
    <col min="11784" max="11784" width="10.1640625" style="94" customWidth="1"/>
    <col min="11785" max="11785" width="5" style="94" customWidth="1"/>
    <col min="11786" max="11786" width="3" style="94" bestFit="1" customWidth="1"/>
    <col min="11787" max="11787" width="38.1640625" style="94" bestFit="1" customWidth="1"/>
    <col min="11788" max="11788" width="11.5" style="94"/>
    <col min="11789" max="11789" width="8.6640625" style="94" customWidth="1"/>
    <col min="11790" max="11790" width="38.1640625" style="94" bestFit="1" customWidth="1"/>
    <col min="11791" max="11791" width="17.1640625" style="94" customWidth="1"/>
    <col min="11792" max="11792" width="10.1640625" style="94" customWidth="1"/>
    <col min="11793" max="11793" width="4.6640625" style="94" customWidth="1"/>
    <col min="11794" max="11794" width="4.5" style="94" customWidth="1"/>
    <col min="11795" max="11795" width="4.1640625" style="94" customWidth="1"/>
    <col min="11796" max="11797" width="15.5" style="94" customWidth="1"/>
    <col min="11798" max="11798" width="6.1640625" style="94" customWidth="1"/>
    <col min="11799" max="12032" width="11.5" style="94"/>
    <col min="12033" max="12033" width="7.33203125" style="94" customWidth="1"/>
    <col min="12034" max="12034" width="16.33203125" style="94" customWidth="1"/>
    <col min="12035" max="12038" width="18.6640625" style="94" customWidth="1"/>
    <col min="12039" max="12039" width="16.33203125" style="94" customWidth="1"/>
    <col min="12040" max="12040" width="10.1640625" style="94" customWidth="1"/>
    <col min="12041" max="12041" width="5" style="94" customWidth="1"/>
    <col min="12042" max="12042" width="3" style="94" bestFit="1" customWidth="1"/>
    <col min="12043" max="12043" width="38.1640625" style="94" bestFit="1" customWidth="1"/>
    <col min="12044" max="12044" width="11.5" style="94"/>
    <col min="12045" max="12045" width="8.6640625" style="94" customWidth="1"/>
    <col min="12046" max="12046" width="38.1640625" style="94" bestFit="1" customWidth="1"/>
    <col min="12047" max="12047" width="17.1640625" style="94" customWidth="1"/>
    <col min="12048" max="12048" width="10.1640625" style="94" customWidth="1"/>
    <col min="12049" max="12049" width="4.6640625" style="94" customWidth="1"/>
    <col min="12050" max="12050" width="4.5" style="94" customWidth="1"/>
    <col min="12051" max="12051" width="4.1640625" style="94" customWidth="1"/>
    <col min="12052" max="12053" width="15.5" style="94" customWidth="1"/>
    <col min="12054" max="12054" width="6.1640625" style="94" customWidth="1"/>
    <col min="12055" max="12288" width="11.5" style="94"/>
    <col min="12289" max="12289" width="7.33203125" style="94" customWidth="1"/>
    <col min="12290" max="12290" width="16.33203125" style="94" customWidth="1"/>
    <col min="12291" max="12294" width="18.6640625" style="94" customWidth="1"/>
    <col min="12295" max="12295" width="16.33203125" style="94" customWidth="1"/>
    <col min="12296" max="12296" width="10.1640625" style="94" customWidth="1"/>
    <col min="12297" max="12297" width="5" style="94" customWidth="1"/>
    <col min="12298" max="12298" width="3" style="94" bestFit="1" customWidth="1"/>
    <col min="12299" max="12299" width="38.1640625" style="94" bestFit="1" customWidth="1"/>
    <col min="12300" max="12300" width="11.5" style="94"/>
    <col min="12301" max="12301" width="8.6640625" style="94" customWidth="1"/>
    <col min="12302" max="12302" width="38.1640625" style="94" bestFit="1" customWidth="1"/>
    <col min="12303" max="12303" width="17.1640625" style="94" customWidth="1"/>
    <col min="12304" max="12304" width="10.1640625" style="94" customWidth="1"/>
    <col min="12305" max="12305" width="4.6640625" style="94" customWidth="1"/>
    <col min="12306" max="12306" width="4.5" style="94" customWidth="1"/>
    <col min="12307" max="12307" width="4.1640625" style="94" customWidth="1"/>
    <col min="12308" max="12309" width="15.5" style="94" customWidth="1"/>
    <col min="12310" max="12310" width="6.1640625" style="94" customWidth="1"/>
    <col min="12311" max="12544" width="11.5" style="94"/>
    <col min="12545" max="12545" width="7.33203125" style="94" customWidth="1"/>
    <col min="12546" max="12546" width="16.33203125" style="94" customWidth="1"/>
    <col min="12547" max="12550" width="18.6640625" style="94" customWidth="1"/>
    <col min="12551" max="12551" width="16.33203125" style="94" customWidth="1"/>
    <col min="12552" max="12552" width="10.1640625" style="94" customWidth="1"/>
    <col min="12553" max="12553" width="5" style="94" customWidth="1"/>
    <col min="12554" max="12554" width="3" style="94" bestFit="1" customWidth="1"/>
    <col min="12555" max="12555" width="38.1640625" style="94" bestFit="1" customWidth="1"/>
    <col min="12556" max="12556" width="11.5" style="94"/>
    <col min="12557" max="12557" width="8.6640625" style="94" customWidth="1"/>
    <col min="12558" max="12558" width="38.1640625" style="94" bestFit="1" customWidth="1"/>
    <col min="12559" max="12559" width="17.1640625" style="94" customWidth="1"/>
    <col min="12560" max="12560" width="10.1640625" style="94" customWidth="1"/>
    <col min="12561" max="12561" width="4.6640625" style="94" customWidth="1"/>
    <col min="12562" max="12562" width="4.5" style="94" customWidth="1"/>
    <col min="12563" max="12563" width="4.1640625" style="94" customWidth="1"/>
    <col min="12564" max="12565" width="15.5" style="94" customWidth="1"/>
    <col min="12566" max="12566" width="6.1640625" style="94" customWidth="1"/>
    <col min="12567" max="12800" width="11.5" style="94"/>
    <col min="12801" max="12801" width="7.33203125" style="94" customWidth="1"/>
    <col min="12802" max="12802" width="16.33203125" style="94" customWidth="1"/>
    <col min="12803" max="12806" width="18.6640625" style="94" customWidth="1"/>
    <col min="12807" max="12807" width="16.33203125" style="94" customWidth="1"/>
    <col min="12808" max="12808" width="10.1640625" style="94" customWidth="1"/>
    <col min="12809" max="12809" width="5" style="94" customWidth="1"/>
    <col min="12810" max="12810" width="3" style="94" bestFit="1" customWidth="1"/>
    <col min="12811" max="12811" width="38.1640625" style="94" bestFit="1" customWidth="1"/>
    <col min="12812" max="12812" width="11.5" style="94"/>
    <col min="12813" max="12813" width="8.6640625" style="94" customWidth="1"/>
    <col min="12814" max="12814" width="38.1640625" style="94" bestFit="1" customWidth="1"/>
    <col min="12815" max="12815" width="17.1640625" style="94" customWidth="1"/>
    <col min="12816" max="12816" width="10.1640625" style="94" customWidth="1"/>
    <col min="12817" max="12817" width="4.6640625" style="94" customWidth="1"/>
    <col min="12818" max="12818" width="4.5" style="94" customWidth="1"/>
    <col min="12819" max="12819" width="4.1640625" style="94" customWidth="1"/>
    <col min="12820" max="12821" width="15.5" style="94" customWidth="1"/>
    <col min="12822" max="12822" width="6.1640625" style="94" customWidth="1"/>
    <col min="12823" max="13056" width="11.5" style="94"/>
    <col min="13057" max="13057" width="7.33203125" style="94" customWidth="1"/>
    <col min="13058" max="13058" width="16.33203125" style="94" customWidth="1"/>
    <col min="13059" max="13062" width="18.6640625" style="94" customWidth="1"/>
    <col min="13063" max="13063" width="16.33203125" style="94" customWidth="1"/>
    <col min="13064" max="13064" width="10.1640625" style="94" customWidth="1"/>
    <col min="13065" max="13065" width="5" style="94" customWidth="1"/>
    <col min="13066" max="13066" width="3" style="94" bestFit="1" customWidth="1"/>
    <col min="13067" max="13067" width="38.1640625" style="94" bestFit="1" customWidth="1"/>
    <col min="13068" max="13068" width="11.5" style="94"/>
    <col min="13069" max="13069" width="8.6640625" style="94" customWidth="1"/>
    <col min="13070" max="13070" width="38.1640625" style="94" bestFit="1" customWidth="1"/>
    <col min="13071" max="13071" width="17.1640625" style="94" customWidth="1"/>
    <col min="13072" max="13072" width="10.1640625" style="94" customWidth="1"/>
    <col min="13073" max="13073" width="4.6640625" style="94" customWidth="1"/>
    <col min="13074" max="13074" width="4.5" style="94" customWidth="1"/>
    <col min="13075" max="13075" width="4.1640625" style="94" customWidth="1"/>
    <col min="13076" max="13077" width="15.5" style="94" customWidth="1"/>
    <col min="13078" max="13078" width="6.1640625" style="94" customWidth="1"/>
    <col min="13079" max="13312" width="11.5" style="94"/>
    <col min="13313" max="13313" width="7.33203125" style="94" customWidth="1"/>
    <col min="13314" max="13314" width="16.33203125" style="94" customWidth="1"/>
    <col min="13315" max="13318" width="18.6640625" style="94" customWidth="1"/>
    <col min="13319" max="13319" width="16.33203125" style="94" customWidth="1"/>
    <col min="13320" max="13320" width="10.1640625" style="94" customWidth="1"/>
    <col min="13321" max="13321" width="5" style="94" customWidth="1"/>
    <col min="13322" max="13322" width="3" style="94" bestFit="1" customWidth="1"/>
    <col min="13323" max="13323" width="38.1640625" style="94" bestFit="1" customWidth="1"/>
    <col min="13324" max="13324" width="11.5" style="94"/>
    <col min="13325" max="13325" width="8.6640625" style="94" customWidth="1"/>
    <col min="13326" max="13326" width="38.1640625" style="94" bestFit="1" customWidth="1"/>
    <col min="13327" max="13327" width="17.1640625" style="94" customWidth="1"/>
    <col min="13328" max="13328" width="10.1640625" style="94" customWidth="1"/>
    <col min="13329" max="13329" width="4.6640625" style="94" customWidth="1"/>
    <col min="13330" max="13330" width="4.5" style="94" customWidth="1"/>
    <col min="13331" max="13331" width="4.1640625" style="94" customWidth="1"/>
    <col min="13332" max="13333" width="15.5" style="94" customWidth="1"/>
    <col min="13334" max="13334" width="6.1640625" style="94" customWidth="1"/>
    <col min="13335" max="13568" width="11.5" style="94"/>
    <col min="13569" max="13569" width="7.33203125" style="94" customWidth="1"/>
    <col min="13570" max="13570" width="16.33203125" style="94" customWidth="1"/>
    <col min="13571" max="13574" width="18.6640625" style="94" customWidth="1"/>
    <col min="13575" max="13575" width="16.33203125" style="94" customWidth="1"/>
    <col min="13576" max="13576" width="10.1640625" style="94" customWidth="1"/>
    <col min="13577" max="13577" width="5" style="94" customWidth="1"/>
    <col min="13578" max="13578" width="3" style="94" bestFit="1" customWidth="1"/>
    <col min="13579" max="13579" width="38.1640625" style="94" bestFit="1" customWidth="1"/>
    <col min="13580" max="13580" width="11.5" style="94"/>
    <col min="13581" max="13581" width="8.6640625" style="94" customWidth="1"/>
    <col min="13582" max="13582" width="38.1640625" style="94" bestFit="1" customWidth="1"/>
    <col min="13583" max="13583" width="17.1640625" style="94" customWidth="1"/>
    <col min="13584" max="13584" width="10.1640625" style="94" customWidth="1"/>
    <col min="13585" max="13585" width="4.6640625" style="94" customWidth="1"/>
    <col min="13586" max="13586" width="4.5" style="94" customWidth="1"/>
    <col min="13587" max="13587" width="4.1640625" style="94" customWidth="1"/>
    <col min="13588" max="13589" width="15.5" style="94" customWidth="1"/>
    <col min="13590" max="13590" width="6.1640625" style="94" customWidth="1"/>
    <col min="13591" max="13824" width="11.5" style="94"/>
    <col min="13825" max="13825" width="7.33203125" style="94" customWidth="1"/>
    <col min="13826" max="13826" width="16.33203125" style="94" customWidth="1"/>
    <col min="13827" max="13830" width="18.6640625" style="94" customWidth="1"/>
    <col min="13831" max="13831" width="16.33203125" style="94" customWidth="1"/>
    <col min="13832" max="13832" width="10.1640625" style="94" customWidth="1"/>
    <col min="13833" max="13833" width="5" style="94" customWidth="1"/>
    <col min="13834" max="13834" width="3" style="94" bestFit="1" customWidth="1"/>
    <col min="13835" max="13835" width="38.1640625" style="94" bestFit="1" customWidth="1"/>
    <col min="13836" max="13836" width="11.5" style="94"/>
    <col min="13837" max="13837" width="8.6640625" style="94" customWidth="1"/>
    <col min="13838" max="13838" width="38.1640625" style="94" bestFit="1" customWidth="1"/>
    <col min="13839" max="13839" width="17.1640625" style="94" customWidth="1"/>
    <col min="13840" max="13840" width="10.1640625" style="94" customWidth="1"/>
    <col min="13841" max="13841" width="4.6640625" style="94" customWidth="1"/>
    <col min="13842" max="13842" width="4.5" style="94" customWidth="1"/>
    <col min="13843" max="13843" width="4.1640625" style="94" customWidth="1"/>
    <col min="13844" max="13845" width="15.5" style="94" customWidth="1"/>
    <col min="13846" max="13846" width="6.1640625" style="94" customWidth="1"/>
    <col min="13847" max="14080" width="11.5" style="94"/>
    <col min="14081" max="14081" width="7.33203125" style="94" customWidth="1"/>
    <col min="14082" max="14082" width="16.33203125" style="94" customWidth="1"/>
    <col min="14083" max="14086" width="18.6640625" style="94" customWidth="1"/>
    <col min="14087" max="14087" width="16.33203125" style="94" customWidth="1"/>
    <col min="14088" max="14088" width="10.1640625" style="94" customWidth="1"/>
    <col min="14089" max="14089" width="5" style="94" customWidth="1"/>
    <col min="14090" max="14090" width="3" style="94" bestFit="1" customWidth="1"/>
    <col min="14091" max="14091" width="38.1640625" style="94" bestFit="1" customWidth="1"/>
    <col min="14092" max="14092" width="11.5" style="94"/>
    <col min="14093" max="14093" width="8.6640625" style="94" customWidth="1"/>
    <col min="14094" max="14094" width="38.1640625" style="94" bestFit="1" customWidth="1"/>
    <col min="14095" max="14095" width="17.1640625" style="94" customWidth="1"/>
    <col min="14096" max="14096" width="10.1640625" style="94" customWidth="1"/>
    <col min="14097" max="14097" width="4.6640625" style="94" customWidth="1"/>
    <col min="14098" max="14098" width="4.5" style="94" customWidth="1"/>
    <col min="14099" max="14099" width="4.1640625" style="94" customWidth="1"/>
    <col min="14100" max="14101" width="15.5" style="94" customWidth="1"/>
    <col min="14102" max="14102" width="6.1640625" style="94" customWidth="1"/>
    <col min="14103" max="14336" width="11.5" style="94"/>
    <col min="14337" max="14337" width="7.33203125" style="94" customWidth="1"/>
    <col min="14338" max="14338" width="16.33203125" style="94" customWidth="1"/>
    <col min="14339" max="14342" width="18.6640625" style="94" customWidth="1"/>
    <col min="14343" max="14343" width="16.33203125" style="94" customWidth="1"/>
    <col min="14344" max="14344" width="10.1640625" style="94" customWidth="1"/>
    <col min="14345" max="14345" width="5" style="94" customWidth="1"/>
    <col min="14346" max="14346" width="3" style="94" bestFit="1" customWidth="1"/>
    <col min="14347" max="14347" width="38.1640625" style="94" bestFit="1" customWidth="1"/>
    <col min="14348" max="14348" width="11.5" style="94"/>
    <col min="14349" max="14349" width="8.6640625" style="94" customWidth="1"/>
    <col min="14350" max="14350" width="38.1640625" style="94" bestFit="1" customWidth="1"/>
    <col min="14351" max="14351" width="17.1640625" style="94" customWidth="1"/>
    <col min="14352" max="14352" width="10.1640625" style="94" customWidth="1"/>
    <col min="14353" max="14353" width="4.6640625" style="94" customWidth="1"/>
    <col min="14354" max="14354" width="4.5" style="94" customWidth="1"/>
    <col min="14355" max="14355" width="4.1640625" style="94" customWidth="1"/>
    <col min="14356" max="14357" width="15.5" style="94" customWidth="1"/>
    <col min="14358" max="14358" width="6.1640625" style="94" customWidth="1"/>
    <col min="14359" max="14592" width="11.5" style="94"/>
    <col min="14593" max="14593" width="7.33203125" style="94" customWidth="1"/>
    <col min="14594" max="14594" width="16.33203125" style="94" customWidth="1"/>
    <col min="14595" max="14598" width="18.6640625" style="94" customWidth="1"/>
    <col min="14599" max="14599" width="16.33203125" style="94" customWidth="1"/>
    <col min="14600" max="14600" width="10.1640625" style="94" customWidth="1"/>
    <col min="14601" max="14601" width="5" style="94" customWidth="1"/>
    <col min="14602" max="14602" width="3" style="94" bestFit="1" customWidth="1"/>
    <col min="14603" max="14603" width="38.1640625" style="94" bestFit="1" customWidth="1"/>
    <col min="14604" max="14604" width="11.5" style="94"/>
    <col min="14605" max="14605" width="8.6640625" style="94" customWidth="1"/>
    <col min="14606" max="14606" width="38.1640625" style="94" bestFit="1" customWidth="1"/>
    <col min="14607" max="14607" width="17.1640625" style="94" customWidth="1"/>
    <col min="14608" max="14608" width="10.1640625" style="94" customWidth="1"/>
    <col min="14609" max="14609" width="4.6640625" style="94" customWidth="1"/>
    <col min="14610" max="14610" width="4.5" style="94" customWidth="1"/>
    <col min="14611" max="14611" width="4.1640625" style="94" customWidth="1"/>
    <col min="14612" max="14613" width="15.5" style="94" customWidth="1"/>
    <col min="14614" max="14614" width="6.1640625" style="94" customWidth="1"/>
    <col min="14615" max="14848" width="11.5" style="94"/>
    <col min="14849" max="14849" width="7.33203125" style="94" customWidth="1"/>
    <col min="14850" max="14850" width="16.33203125" style="94" customWidth="1"/>
    <col min="14851" max="14854" width="18.6640625" style="94" customWidth="1"/>
    <col min="14855" max="14855" width="16.33203125" style="94" customWidth="1"/>
    <col min="14856" max="14856" width="10.1640625" style="94" customWidth="1"/>
    <col min="14857" max="14857" width="5" style="94" customWidth="1"/>
    <col min="14858" max="14858" width="3" style="94" bestFit="1" customWidth="1"/>
    <col min="14859" max="14859" width="38.1640625" style="94" bestFit="1" customWidth="1"/>
    <col min="14860" max="14860" width="11.5" style="94"/>
    <col min="14861" max="14861" width="8.6640625" style="94" customWidth="1"/>
    <col min="14862" max="14862" width="38.1640625" style="94" bestFit="1" customWidth="1"/>
    <col min="14863" max="14863" width="17.1640625" style="94" customWidth="1"/>
    <col min="14864" max="14864" width="10.1640625" style="94" customWidth="1"/>
    <col min="14865" max="14865" width="4.6640625" style="94" customWidth="1"/>
    <col min="14866" max="14866" width="4.5" style="94" customWidth="1"/>
    <col min="14867" max="14867" width="4.1640625" style="94" customWidth="1"/>
    <col min="14868" max="14869" width="15.5" style="94" customWidth="1"/>
    <col min="14870" max="14870" width="6.1640625" style="94" customWidth="1"/>
    <col min="14871" max="15104" width="11.5" style="94"/>
    <col min="15105" max="15105" width="7.33203125" style="94" customWidth="1"/>
    <col min="15106" max="15106" width="16.33203125" style="94" customWidth="1"/>
    <col min="15107" max="15110" width="18.6640625" style="94" customWidth="1"/>
    <col min="15111" max="15111" width="16.33203125" style="94" customWidth="1"/>
    <col min="15112" max="15112" width="10.1640625" style="94" customWidth="1"/>
    <col min="15113" max="15113" width="5" style="94" customWidth="1"/>
    <col min="15114" max="15114" width="3" style="94" bestFit="1" customWidth="1"/>
    <col min="15115" max="15115" width="38.1640625" style="94" bestFit="1" customWidth="1"/>
    <col min="15116" max="15116" width="11.5" style="94"/>
    <col min="15117" max="15117" width="8.6640625" style="94" customWidth="1"/>
    <col min="15118" max="15118" width="38.1640625" style="94" bestFit="1" customWidth="1"/>
    <col min="15119" max="15119" width="17.1640625" style="94" customWidth="1"/>
    <col min="15120" max="15120" width="10.1640625" style="94" customWidth="1"/>
    <col min="15121" max="15121" width="4.6640625" style="94" customWidth="1"/>
    <col min="15122" max="15122" width="4.5" style="94" customWidth="1"/>
    <col min="15123" max="15123" width="4.1640625" style="94" customWidth="1"/>
    <col min="15124" max="15125" width="15.5" style="94" customWidth="1"/>
    <col min="15126" max="15126" width="6.1640625" style="94" customWidth="1"/>
    <col min="15127" max="15360" width="11.5" style="94"/>
    <col min="15361" max="15361" width="7.33203125" style="94" customWidth="1"/>
    <col min="15362" max="15362" width="16.33203125" style="94" customWidth="1"/>
    <col min="15363" max="15366" width="18.6640625" style="94" customWidth="1"/>
    <col min="15367" max="15367" width="16.33203125" style="94" customWidth="1"/>
    <col min="15368" max="15368" width="10.1640625" style="94" customWidth="1"/>
    <col min="15369" max="15369" width="5" style="94" customWidth="1"/>
    <col min="15370" max="15370" width="3" style="94" bestFit="1" customWidth="1"/>
    <col min="15371" max="15371" width="38.1640625" style="94" bestFit="1" customWidth="1"/>
    <col min="15372" max="15372" width="11.5" style="94"/>
    <col min="15373" max="15373" width="8.6640625" style="94" customWidth="1"/>
    <col min="15374" max="15374" width="38.1640625" style="94" bestFit="1" customWidth="1"/>
    <col min="15375" max="15375" width="17.1640625" style="94" customWidth="1"/>
    <col min="15376" max="15376" width="10.1640625" style="94" customWidth="1"/>
    <col min="15377" max="15377" width="4.6640625" style="94" customWidth="1"/>
    <col min="15378" max="15378" width="4.5" style="94" customWidth="1"/>
    <col min="15379" max="15379" width="4.1640625" style="94" customWidth="1"/>
    <col min="15380" max="15381" width="15.5" style="94" customWidth="1"/>
    <col min="15382" max="15382" width="6.1640625" style="94" customWidth="1"/>
    <col min="15383" max="15616" width="11.5" style="94"/>
    <col min="15617" max="15617" width="7.33203125" style="94" customWidth="1"/>
    <col min="15618" max="15618" width="16.33203125" style="94" customWidth="1"/>
    <col min="15619" max="15622" width="18.6640625" style="94" customWidth="1"/>
    <col min="15623" max="15623" width="16.33203125" style="94" customWidth="1"/>
    <col min="15624" max="15624" width="10.1640625" style="94" customWidth="1"/>
    <col min="15625" max="15625" width="5" style="94" customWidth="1"/>
    <col min="15626" max="15626" width="3" style="94" bestFit="1" customWidth="1"/>
    <col min="15627" max="15627" width="38.1640625" style="94" bestFit="1" customWidth="1"/>
    <col min="15628" max="15628" width="11.5" style="94"/>
    <col min="15629" max="15629" width="8.6640625" style="94" customWidth="1"/>
    <col min="15630" max="15630" width="38.1640625" style="94" bestFit="1" customWidth="1"/>
    <col min="15631" max="15631" width="17.1640625" style="94" customWidth="1"/>
    <col min="15632" max="15632" width="10.1640625" style="94" customWidth="1"/>
    <col min="15633" max="15633" width="4.6640625" style="94" customWidth="1"/>
    <col min="15634" max="15634" width="4.5" style="94" customWidth="1"/>
    <col min="15635" max="15635" width="4.1640625" style="94" customWidth="1"/>
    <col min="15636" max="15637" width="15.5" style="94" customWidth="1"/>
    <col min="15638" max="15638" width="6.1640625" style="94" customWidth="1"/>
    <col min="15639" max="15872" width="11.5" style="94"/>
    <col min="15873" max="15873" width="7.33203125" style="94" customWidth="1"/>
    <col min="15874" max="15874" width="16.33203125" style="94" customWidth="1"/>
    <col min="15875" max="15878" width="18.6640625" style="94" customWidth="1"/>
    <col min="15879" max="15879" width="16.33203125" style="94" customWidth="1"/>
    <col min="15880" max="15880" width="10.1640625" style="94" customWidth="1"/>
    <col min="15881" max="15881" width="5" style="94" customWidth="1"/>
    <col min="15882" max="15882" width="3" style="94" bestFit="1" customWidth="1"/>
    <col min="15883" max="15883" width="38.1640625" style="94" bestFit="1" customWidth="1"/>
    <col min="15884" max="15884" width="11.5" style="94"/>
    <col min="15885" max="15885" width="8.6640625" style="94" customWidth="1"/>
    <col min="15886" max="15886" width="38.1640625" style="94" bestFit="1" customWidth="1"/>
    <col min="15887" max="15887" width="17.1640625" style="94" customWidth="1"/>
    <col min="15888" max="15888" width="10.1640625" style="94" customWidth="1"/>
    <col min="15889" max="15889" width="4.6640625" style="94" customWidth="1"/>
    <col min="15890" max="15890" width="4.5" style="94" customWidth="1"/>
    <col min="15891" max="15891" width="4.1640625" style="94" customWidth="1"/>
    <col min="15892" max="15893" width="15.5" style="94" customWidth="1"/>
    <col min="15894" max="15894" width="6.1640625" style="94" customWidth="1"/>
    <col min="15895" max="16128" width="11.5" style="94"/>
    <col min="16129" max="16129" width="7.33203125" style="94" customWidth="1"/>
    <col min="16130" max="16130" width="16.33203125" style="94" customWidth="1"/>
    <col min="16131" max="16134" width="18.6640625" style="94" customWidth="1"/>
    <col min="16135" max="16135" width="16.33203125" style="94" customWidth="1"/>
    <col min="16136" max="16136" width="10.1640625" style="94" customWidth="1"/>
    <col min="16137" max="16137" width="5" style="94" customWidth="1"/>
    <col min="16138" max="16138" width="3" style="94" bestFit="1" customWidth="1"/>
    <col min="16139" max="16139" width="38.1640625" style="94" bestFit="1" customWidth="1"/>
    <col min="16140" max="16140" width="11.5" style="94"/>
    <col min="16141" max="16141" width="8.6640625" style="94" customWidth="1"/>
    <col min="16142" max="16142" width="38.1640625" style="94" bestFit="1" customWidth="1"/>
    <col min="16143" max="16143" width="17.1640625" style="94" customWidth="1"/>
    <col min="16144" max="16144" width="10.1640625" style="94" customWidth="1"/>
    <col min="16145" max="16145" width="4.6640625" style="94" customWidth="1"/>
    <col min="16146" max="16146" width="4.5" style="94" customWidth="1"/>
    <col min="16147" max="16147" width="4.1640625" style="94" customWidth="1"/>
    <col min="16148" max="16149" width="15.5" style="94" customWidth="1"/>
    <col min="16150" max="16150" width="6.1640625" style="94" customWidth="1"/>
    <col min="16151" max="16384" width="11.5" style="94"/>
  </cols>
  <sheetData>
    <row r="1" spans="1:22" ht="24" customHeight="1">
      <c r="M1" s="96"/>
      <c r="N1" s="170"/>
      <c r="O1" s="170"/>
      <c r="P1" s="97"/>
    </row>
    <row r="2" spans="1:22" ht="20.25" customHeight="1">
      <c r="E2" s="98" t="s">
        <v>157</v>
      </c>
      <c r="N2" s="100"/>
      <c r="O2" s="97"/>
      <c r="P2" s="97"/>
    </row>
    <row r="3" spans="1:22" ht="20.25" customHeight="1">
      <c r="E3" s="101" t="s">
        <v>158</v>
      </c>
      <c r="K3" s="95" t="s">
        <v>159</v>
      </c>
      <c r="L3" s="95" t="s">
        <v>160</v>
      </c>
      <c r="M3" s="99" t="s">
        <v>161</v>
      </c>
      <c r="T3" s="102"/>
      <c r="U3" s="97"/>
      <c r="V3" s="97"/>
    </row>
    <row r="4" spans="1:22" ht="18">
      <c r="A4" s="103"/>
      <c r="E4" s="101" t="s">
        <v>162</v>
      </c>
      <c r="K4" s="95">
        <v>1995</v>
      </c>
      <c r="M4" s="99">
        <v>24106</v>
      </c>
    </row>
    <row r="5" spans="1:22">
      <c r="K5" s="95">
        <v>1996</v>
      </c>
      <c r="M5" s="99">
        <v>26666</v>
      </c>
      <c r="N5" s="104"/>
    </row>
    <row r="6" spans="1:22">
      <c r="A6" s="103"/>
      <c r="K6" s="95">
        <v>1997</v>
      </c>
      <c r="M6" s="99">
        <v>29092</v>
      </c>
    </row>
    <row r="7" spans="1:22">
      <c r="A7" s="103"/>
      <c r="K7" s="95">
        <v>1998</v>
      </c>
      <c r="M7" s="99">
        <v>31356</v>
      </c>
    </row>
    <row r="8" spans="1:22">
      <c r="A8" s="103"/>
      <c r="K8" s="95">
        <v>1999</v>
      </c>
      <c r="M8" s="99">
        <v>34902</v>
      </c>
    </row>
    <row r="9" spans="1:22">
      <c r="A9" s="103"/>
      <c r="K9" s="95">
        <v>2000</v>
      </c>
      <c r="M9" s="105">
        <v>37919</v>
      </c>
      <c r="N9" s="99"/>
    </row>
    <row r="10" spans="1:22">
      <c r="A10" s="103"/>
      <c r="K10" s="95">
        <v>2001</v>
      </c>
      <c r="M10" s="99">
        <v>40990</v>
      </c>
      <c r="N10" s="99"/>
    </row>
    <row r="11" spans="1:22">
      <c r="A11" s="103"/>
      <c r="K11" s="95">
        <v>2002</v>
      </c>
      <c r="M11" s="99">
        <v>44076</v>
      </c>
      <c r="N11" s="99"/>
    </row>
    <row r="12" spans="1:22">
      <c r="A12" s="103"/>
      <c r="K12" s="95">
        <v>2003</v>
      </c>
      <c r="M12" s="99">
        <v>46573</v>
      </c>
      <c r="N12" s="99"/>
    </row>
    <row r="13" spans="1:22">
      <c r="A13" s="103"/>
      <c r="K13" s="95">
        <v>2004</v>
      </c>
      <c r="M13" s="99">
        <v>48884</v>
      </c>
      <c r="N13" s="99"/>
    </row>
    <row r="14" spans="1:22">
      <c r="A14" s="103"/>
      <c r="K14" s="95">
        <v>2005</v>
      </c>
      <c r="M14" s="99">
        <v>52400</v>
      </c>
      <c r="N14" s="99"/>
    </row>
    <row r="15" spans="1:22">
      <c r="A15" s="103"/>
      <c r="K15" s="95">
        <v>2006</v>
      </c>
      <c r="M15" s="99">
        <v>54501</v>
      </c>
      <c r="N15" s="99"/>
    </row>
    <row r="16" spans="1:22">
      <c r="A16" s="103"/>
      <c r="K16" s="95">
        <v>2007</v>
      </c>
      <c r="M16" s="99">
        <v>55936</v>
      </c>
      <c r="N16" s="99"/>
    </row>
    <row r="17" spans="1:14">
      <c r="A17" s="103"/>
      <c r="K17" s="95">
        <v>2008</v>
      </c>
      <c r="M17" s="99">
        <v>57770</v>
      </c>
      <c r="N17" s="99"/>
    </row>
    <row r="18" spans="1:14">
      <c r="A18" s="103"/>
      <c r="K18" s="95">
        <v>2009</v>
      </c>
      <c r="M18" s="99">
        <v>57835</v>
      </c>
      <c r="N18" s="99"/>
    </row>
    <row r="19" spans="1:14">
      <c r="A19" s="103"/>
      <c r="K19" s="95">
        <v>2010</v>
      </c>
      <c r="M19" s="99">
        <v>61439</v>
      </c>
      <c r="N19" s="99"/>
    </row>
    <row r="20" spans="1:14">
      <c r="A20" s="103"/>
      <c r="K20" s="95">
        <v>2011</v>
      </c>
      <c r="M20" s="99">
        <v>65164</v>
      </c>
      <c r="N20" s="99"/>
    </row>
    <row r="21" spans="1:14">
      <c r="A21" s="103"/>
      <c r="K21" s="95">
        <v>2012</v>
      </c>
      <c r="M21" s="99">
        <v>67809</v>
      </c>
      <c r="N21" s="99"/>
    </row>
    <row r="22" spans="1:14">
      <c r="A22" s="103"/>
      <c r="K22" s="95">
        <v>2013</v>
      </c>
      <c r="M22" s="99">
        <v>72782</v>
      </c>
    </row>
    <row r="23" spans="1:14">
      <c r="A23" s="103"/>
      <c r="K23" s="95">
        <v>2014</v>
      </c>
      <c r="L23" s="99">
        <v>17824</v>
      </c>
      <c r="M23" s="99">
        <v>72796</v>
      </c>
    </row>
    <row r="24" spans="1:14">
      <c r="A24" s="103"/>
      <c r="K24" s="95">
        <v>2015</v>
      </c>
      <c r="L24" s="99">
        <v>22291</v>
      </c>
      <c r="M24" s="99">
        <v>74168</v>
      </c>
    </row>
    <row r="25" spans="1:14">
      <c r="A25" s="103"/>
      <c r="K25" s="95">
        <v>2016</v>
      </c>
      <c r="L25" s="99">
        <v>18477</v>
      </c>
      <c r="M25" s="99">
        <v>76624</v>
      </c>
    </row>
    <row r="26" spans="1:14">
      <c r="A26" s="103"/>
      <c r="K26" s="95">
        <v>2017</v>
      </c>
      <c r="L26" s="99">
        <v>28840</v>
      </c>
      <c r="M26" s="99">
        <v>78983</v>
      </c>
    </row>
    <row r="27" spans="1:14">
      <c r="A27" s="103"/>
      <c r="K27" s="95">
        <v>2018</v>
      </c>
      <c r="L27" s="99">
        <v>28201</v>
      </c>
      <c r="M27" s="99">
        <v>80414</v>
      </c>
    </row>
    <row r="28" spans="1:14">
      <c r="K28" s="95">
        <v>2019</v>
      </c>
      <c r="L28" s="99">
        <v>28122</v>
      </c>
      <c r="M28" s="99">
        <v>82521</v>
      </c>
    </row>
    <row r="29" spans="1:14">
      <c r="K29" s="95">
        <v>2020</v>
      </c>
      <c r="L29" s="99">
        <v>27611</v>
      </c>
      <c r="M29" s="99">
        <v>84200</v>
      </c>
    </row>
    <row r="30" spans="1:14">
      <c r="K30" s="95">
        <v>2021</v>
      </c>
      <c r="L30" s="99">
        <v>27731</v>
      </c>
      <c r="M30" s="99">
        <v>86414</v>
      </c>
      <c r="N30" s="99"/>
    </row>
    <row r="31" spans="1:14">
      <c r="K31" s="95">
        <v>2022</v>
      </c>
      <c r="L31" s="99">
        <v>28052</v>
      </c>
      <c r="M31" s="99">
        <v>88502</v>
      </c>
    </row>
    <row r="32" spans="1:14">
      <c r="K32" s="95">
        <v>2023</v>
      </c>
      <c r="L32" s="99">
        <v>30712</v>
      </c>
      <c r="M32" s="99">
        <v>35183</v>
      </c>
    </row>
    <row r="33" spans="5:13">
      <c r="K33" s="95">
        <v>2024</v>
      </c>
      <c r="L33" s="99">
        <v>31081</v>
      </c>
    </row>
    <row r="36" spans="5:13">
      <c r="E36" s="98" t="s">
        <v>163</v>
      </c>
    </row>
    <row r="37" spans="5:13" ht="20.25" customHeight="1">
      <c r="E37" s="106" t="s">
        <v>164</v>
      </c>
      <c r="K37" s="95" t="s">
        <v>165</v>
      </c>
      <c r="L37" s="107">
        <v>71</v>
      </c>
      <c r="M37" s="95"/>
    </row>
    <row r="38" spans="5:13" ht="20.25" customHeight="1">
      <c r="E38" s="106" t="s">
        <v>166</v>
      </c>
      <c r="K38" s="95" t="s">
        <v>167</v>
      </c>
      <c r="L38" s="107">
        <v>75</v>
      </c>
      <c r="M38" s="95"/>
    </row>
    <row r="39" spans="5:13">
      <c r="K39" s="95" t="s">
        <v>168</v>
      </c>
      <c r="L39" s="107">
        <v>79</v>
      </c>
      <c r="M39" s="95"/>
    </row>
    <row r="40" spans="5:13">
      <c r="K40" s="95" t="s">
        <v>169</v>
      </c>
      <c r="L40" s="107">
        <v>89</v>
      </c>
      <c r="M40" s="95"/>
    </row>
    <row r="41" spans="5:13">
      <c r="K41" s="95" t="s">
        <v>170</v>
      </c>
      <c r="L41" s="107">
        <v>107</v>
      </c>
      <c r="M41" s="95"/>
    </row>
    <row r="42" spans="5:13">
      <c r="K42" s="95" t="s">
        <v>171</v>
      </c>
      <c r="L42" s="107">
        <v>197</v>
      </c>
      <c r="M42" s="95"/>
    </row>
    <row r="43" spans="5:13">
      <c r="K43" s="95" t="s">
        <v>172</v>
      </c>
      <c r="L43" s="107">
        <v>217</v>
      </c>
      <c r="M43" s="95"/>
    </row>
    <row r="44" spans="5:13">
      <c r="K44" s="95" t="s">
        <v>173</v>
      </c>
      <c r="L44" s="107">
        <v>240</v>
      </c>
      <c r="M44" s="95">
        <f>SUM(L37:L43)</f>
        <v>835</v>
      </c>
    </row>
    <row r="45" spans="5:13">
      <c r="K45" s="95" t="s">
        <v>174</v>
      </c>
      <c r="L45" s="107">
        <v>279</v>
      </c>
      <c r="M45" s="95"/>
    </row>
    <row r="46" spans="5:13">
      <c r="K46" s="95" t="s">
        <v>175</v>
      </c>
      <c r="L46" s="107">
        <v>284</v>
      </c>
      <c r="M46" s="95"/>
    </row>
    <row r="47" spans="5:13">
      <c r="K47" s="95" t="s">
        <v>176</v>
      </c>
      <c r="L47" s="107">
        <v>309</v>
      </c>
      <c r="M47" s="95"/>
    </row>
    <row r="48" spans="5:13">
      <c r="K48" s="95" t="s">
        <v>177</v>
      </c>
      <c r="L48" s="107">
        <v>357</v>
      </c>
      <c r="M48" s="95"/>
    </row>
    <row r="49" spans="10:13">
      <c r="K49" s="95" t="s">
        <v>178</v>
      </c>
      <c r="L49" s="107">
        <v>452</v>
      </c>
      <c r="M49" s="95"/>
    </row>
    <row r="50" spans="10:13">
      <c r="K50" s="95" t="s">
        <v>179</v>
      </c>
      <c r="L50" s="107">
        <v>535</v>
      </c>
      <c r="M50" s="95"/>
    </row>
    <row r="51" spans="10:13">
      <c r="K51" s="95" t="s">
        <v>180</v>
      </c>
      <c r="L51" s="107">
        <v>620</v>
      </c>
      <c r="M51" s="95"/>
    </row>
    <row r="52" spans="10:13">
      <c r="K52" s="95" t="s">
        <v>181</v>
      </c>
      <c r="L52" s="107">
        <v>673</v>
      </c>
      <c r="M52" s="95"/>
    </row>
    <row r="53" spans="10:13">
      <c r="K53" s="95" t="s">
        <v>182</v>
      </c>
      <c r="L53" s="107">
        <v>2318</v>
      </c>
      <c r="M53" s="95"/>
    </row>
    <row r="54" spans="10:13">
      <c r="K54" s="95" t="s">
        <v>183</v>
      </c>
      <c r="L54" s="107">
        <v>3167</v>
      </c>
      <c r="M54" s="95"/>
    </row>
    <row r="55" spans="10:13">
      <c r="K55" s="95" t="s">
        <v>184</v>
      </c>
      <c r="L55" s="107">
        <v>3557</v>
      </c>
      <c r="M55" s="95"/>
    </row>
    <row r="56" spans="10:13">
      <c r="K56" s="95" t="s">
        <v>185</v>
      </c>
      <c r="L56" s="107">
        <v>4783</v>
      </c>
      <c r="M56" s="95"/>
    </row>
    <row r="57" spans="10:13">
      <c r="K57" s="95" t="s">
        <v>186</v>
      </c>
      <c r="L57" s="107">
        <v>12672</v>
      </c>
      <c r="M57" s="95"/>
    </row>
    <row r="58" spans="10:13">
      <c r="L58" s="99"/>
      <c r="M58" s="95"/>
    </row>
    <row r="59" spans="10:13">
      <c r="J59" s="108"/>
      <c r="M59" s="95"/>
    </row>
    <row r="60" spans="10:13">
      <c r="J60" s="108"/>
      <c r="L60" s="109"/>
      <c r="M60" s="95"/>
    </row>
    <row r="61" spans="10:13">
      <c r="J61" s="110"/>
      <c r="L61" s="109"/>
      <c r="M61" s="95"/>
    </row>
    <row r="62" spans="10:13">
      <c r="J62" s="110"/>
      <c r="L62" s="109"/>
      <c r="M62" s="95"/>
    </row>
    <row r="63" spans="10:13">
      <c r="J63" s="110"/>
      <c r="L63" s="109"/>
      <c r="M63" s="95"/>
    </row>
    <row r="64" spans="10:13">
      <c r="J64" s="110"/>
      <c r="L64" s="109"/>
      <c r="M64" s="95"/>
    </row>
    <row r="65" spans="10:13">
      <c r="J65" s="110"/>
      <c r="L65" s="109"/>
      <c r="M65" s="95"/>
    </row>
    <row r="66" spans="10:13">
      <c r="J66" s="110"/>
      <c r="L66" s="109"/>
      <c r="M66" s="95"/>
    </row>
    <row r="67" spans="10:13">
      <c r="J67" s="110"/>
      <c r="L67" s="109"/>
      <c r="M67" s="95"/>
    </row>
    <row r="68" spans="10:13">
      <c r="J68" s="110"/>
      <c r="L68" s="109"/>
      <c r="M68" s="95"/>
    </row>
    <row r="69" spans="10:13">
      <c r="J69" s="110"/>
      <c r="L69" s="109"/>
      <c r="M69" s="95"/>
    </row>
    <row r="70" spans="10:13">
      <c r="J70" s="110"/>
      <c r="L70" s="109"/>
      <c r="M70" s="95"/>
    </row>
    <row r="71" spans="10:13">
      <c r="J71" s="110"/>
      <c r="L71" s="109"/>
      <c r="M71" s="95"/>
    </row>
    <row r="72" spans="10:13">
      <c r="J72" s="110"/>
      <c r="L72" s="109"/>
      <c r="M72" s="95"/>
    </row>
    <row r="73" spans="10:13">
      <c r="J73" s="110"/>
      <c r="L73" s="109"/>
      <c r="M73" s="95"/>
    </row>
    <row r="74" spans="10:13">
      <c r="J74" s="110"/>
      <c r="L74" s="109"/>
      <c r="M74" s="95"/>
    </row>
    <row r="75" spans="10:13">
      <c r="J75" s="110"/>
      <c r="L75" s="109"/>
    </row>
    <row r="76" spans="10:13">
      <c r="J76" s="110"/>
      <c r="L76" s="109"/>
    </row>
    <row r="77" spans="10:13">
      <c r="J77" s="110"/>
      <c r="L77" s="109"/>
    </row>
    <row r="78" spans="10:13">
      <c r="J78" s="110"/>
      <c r="L78" s="109"/>
    </row>
    <row r="79" spans="10:13">
      <c r="J79" s="110"/>
      <c r="L79" s="109"/>
    </row>
    <row r="80" spans="10:13">
      <c r="L80" s="109"/>
    </row>
  </sheetData>
  <mergeCells count="1">
    <mergeCell ref="N1:O1"/>
  </mergeCells>
  <printOptions horizontalCentered="1" gridLinesSet="0"/>
  <pageMargins left="0.78740157480314965" right="0.59055118110236227" top="0.78740157480314965" bottom="0.78740157480314965" header="0" footer="0"/>
  <pageSetup orientation="landscape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46"/>
  <sheetViews>
    <sheetView showGridLines="0" tabSelected="1" zoomScaleNormal="100" workbookViewId="0">
      <selection activeCell="P28" sqref="P28"/>
    </sheetView>
  </sheetViews>
  <sheetFormatPr baseColWidth="10" defaultRowHeight="13"/>
  <cols>
    <col min="1" max="1" width="7.33203125" style="80" customWidth="1"/>
    <col min="2" max="2" width="3" style="80" customWidth="1"/>
    <col min="3" max="3" width="1.1640625" style="80" customWidth="1"/>
    <col min="4" max="4" width="12.6640625" style="80" customWidth="1"/>
    <col min="5" max="10" width="11.6640625" style="80" customWidth="1"/>
    <col min="11" max="11" width="13.5" style="80" customWidth="1"/>
    <col min="12" max="12" width="10.5" style="80" customWidth="1"/>
    <col min="13" max="13" width="9.6640625" style="80" customWidth="1"/>
    <col min="14" max="14" width="11.5" style="81"/>
    <col min="15" max="15" width="10.33203125" style="82" customWidth="1"/>
    <col min="16" max="17" width="11.5" style="80"/>
    <col min="18" max="18" width="6.6640625" style="80" customWidth="1"/>
    <col min="19" max="19" width="11.5" style="80"/>
    <col min="20" max="20" width="11.6640625" style="80" customWidth="1"/>
    <col min="21" max="256" width="11.5" style="80"/>
    <col min="257" max="257" width="7.33203125" style="80" customWidth="1"/>
    <col min="258" max="258" width="3" style="80" customWidth="1"/>
    <col min="259" max="259" width="1.1640625" style="80" customWidth="1"/>
    <col min="260" max="260" width="12.6640625" style="80" customWidth="1"/>
    <col min="261" max="266" width="11.6640625" style="80" customWidth="1"/>
    <col min="267" max="267" width="13.5" style="80" customWidth="1"/>
    <col min="268" max="268" width="10.5" style="80" customWidth="1"/>
    <col min="269" max="269" width="9.6640625" style="80" customWidth="1"/>
    <col min="270" max="270" width="11.5" style="80"/>
    <col min="271" max="271" width="10.33203125" style="80" customWidth="1"/>
    <col min="272" max="273" width="11.5" style="80"/>
    <col min="274" max="274" width="6.6640625" style="80" customWidth="1"/>
    <col min="275" max="275" width="11.5" style="80"/>
    <col min="276" max="276" width="11.6640625" style="80" customWidth="1"/>
    <col min="277" max="512" width="11.5" style="80"/>
    <col min="513" max="513" width="7.33203125" style="80" customWidth="1"/>
    <col min="514" max="514" width="3" style="80" customWidth="1"/>
    <col min="515" max="515" width="1.1640625" style="80" customWidth="1"/>
    <col min="516" max="516" width="12.6640625" style="80" customWidth="1"/>
    <col min="517" max="522" width="11.6640625" style="80" customWidth="1"/>
    <col min="523" max="523" width="13.5" style="80" customWidth="1"/>
    <col min="524" max="524" width="10.5" style="80" customWidth="1"/>
    <col min="525" max="525" width="9.6640625" style="80" customWidth="1"/>
    <col min="526" max="526" width="11.5" style="80"/>
    <col min="527" max="527" width="10.33203125" style="80" customWidth="1"/>
    <col min="528" max="529" width="11.5" style="80"/>
    <col min="530" max="530" width="6.6640625" style="80" customWidth="1"/>
    <col min="531" max="531" width="11.5" style="80"/>
    <col min="532" max="532" width="11.6640625" style="80" customWidth="1"/>
    <col min="533" max="768" width="11.5" style="80"/>
    <col min="769" max="769" width="7.33203125" style="80" customWidth="1"/>
    <col min="770" max="770" width="3" style="80" customWidth="1"/>
    <col min="771" max="771" width="1.1640625" style="80" customWidth="1"/>
    <col min="772" max="772" width="12.6640625" style="80" customWidth="1"/>
    <col min="773" max="778" width="11.6640625" style="80" customWidth="1"/>
    <col min="779" max="779" width="13.5" style="80" customWidth="1"/>
    <col min="780" max="780" width="10.5" style="80" customWidth="1"/>
    <col min="781" max="781" width="9.6640625" style="80" customWidth="1"/>
    <col min="782" max="782" width="11.5" style="80"/>
    <col min="783" max="783" width="10.33203125" style="80" customWidth="1"/>
    <col min="784" max="785" width="11.5" style="80"/>
    <col min="786" max="786" width="6.6640625" style="80" customWidth="1"/>
    <col min="787" max="787" width="11.5" style="80"/>
    <col min="788" max="788" width="11.6640625" style="80" customWidth="1"/>
    <col min="789" max="1024" width="11.5" style="80"/>
    <col min="1025" max="1025" width="7.33203125" style="80" customWidth="1"/>
    <col min="1026" max="1026" width="3" style="80" customWidth="1"/>
    <col min="1027" max="1027" width="1.1640625" style="80" customWidth="1"/>
    <col min="1028" max="1028" width="12.6640625" style="80" customWidth="1"/>
    <col min="1029" max="1034" width="11.6640625" style="80" customWidth="1"/>
    <col min="1035" max="1035" width="13.5" style="80" customWidth="1"/>
    <col min="1036" max="1036" width="10.5" style="80" customWidth="1"/>
    <col min="1037" max="1037" width="9.6640625" style="80" customWidth="1"/>
    <col min="1038" max="1038" width="11.5" style="80"/>
    <col min="1039" max="1039" width="10.33203125" style="80" customWidth="1"/>
    <col min="1040" max="1041" width="11.5" style="80"/>
    <col min="1042" max="1042" width="6.6640625" style="80" customWidth="1"/>
    <col min="1043" max="1043" width="11.5" style="80"/>
    <col min="1044" max="1044" width="11.6640625" style="80" customWidth="1"/>
    <col min="1045" max="1280" width="11.5" style="80"/>
    <col min="1281" max="1281" width="7.33203125" style="80" customWidth="1"/>
    <col min="1282" max="1282" width="3" style="80" customWidth="1"/>
    <col min="1283" max="1283" width="1.1640625" style="80" customWidth="1"/>
    <col min="1284" max="1284" width="12.6640625" style="80" customWidth="1"/>
    <col min="1285" max="1290" width="11.6640625" style="80" customWidth="1"/>
    <col min="1291" max="1291" width="13.5" style="80" customWidth="1"/>
    <col min="1292" max="1292" width="10.5" style="80" customWidth="1"/>
    <col min="1293" max="1293" width="9.6640625" style="80" customWidth="1"/>
    <col min="1294" max="1294" width="11.5" style="80"/>
    <col min="1295" max="1295" width="10.33203125" style="80" customWidth="1"/>
    <col min="1296" max="1297" width="11.5" style="80"/>
    <col min="1298" max="1298" width="6.6640625" style="80" customWidth="1"/>
    <col min="1299" max="1299" width="11.5" style="80"/>
    <col min="1300" max="1300" width="11.6640625" style="80" customWidth="1"/>
    <col min="1301" max="1536" width="11.5" style="80"/>
    <col min="1537" max="1537" width="7.33203125" style="80" customWidth="1"/>
    <col min="1538" max="1538" width="3" style="80" customWidth="1"/>
    <col min="1539" max="1539" width="1.1640625" style="80" customWidth="1"/>
    <col min="1540" max="1540" width="12.6640625" style="80" customWidth="1"/>
    <col min="1541" max="1546" width="11.6640625" style="80" customWidth="1"/>
    <col min="1547" max="1547" width="13.5" style="80" customWidth="1"/>
    <col min="1548" max="1548" width="10.5" style="80" customWidth="1"/>
    <col min="1549" max="1549" width="9.6640625" style="80" customWidth="1"/>
    <col min="1550" max="1550" width="11.5" style="80"/>
    <col min="1551" max="1551" width="10.33203125" style="80" customWidth="1"/>
    <col min="1552" max="1553" width="11.5" style="80"/>
    <col min="1554" max="1554" width="6.6640625" style="80" customWidth="1"/>
    <col min="1555" max="1555" width="11.5" style="80"/>
    <col min="1556" max="1556" width="11.6640625" style="80" customWidth="1"/>
    <col min="1557" max="1792" width="11.5" style="80"/>
    <col min="1793" max="1793" width="7.33203125" style="80" customWidth="1"/>
    <col min="1794" max="1794" width="3" style="80" customWidth="1"/>
    <col min="1795" max="1795" width="1.1640625" style="80" customWidth="1"/>
    <col min="1796" max="1796" width="12.6640625" style="80" customWidth="1"/>
    <col min="1797" max="1802" width="11.6640625" style="80" customWidth="1"/>
    <col min="1803" max="1803" width="13.5" style="80" customWidth="1"/>
    <col min="1804" max="1804" width="10.5" style="80" customWidth="1"/>
    <col min="1805" max="1805" width="9.6640625" style="80" customWidth="1"/>
    <col min="1806" max="1806" width="11.5" style="80"/>
    <col min="1807" max="1807" width="10.33203125" style="80" customWidth="1"/>
    <col min="1808" max="1809" width="11.5" style="80"/>
    <col min="1810" max="1810" width="6.6640625" style="80" customWidth="1"/>
    <col min="1811" max="1811" width="11.5" style="80"/>
    <col min="1812" max="1812" width="11.6640625" style="80" customWidth="1"/>
    <col min="1813" max="2048" width="11.5" style="80"/>
    <col min="2049" max="2049" width="7.33203125" style="80" customWidth="1"/>
    <col min="2050" max="2050" width="3" style="80" customWidth="1"/>
    <col min="2051" max="2051" width="1.1640625" style="80" customWidth="1"/>
    <col min="2052" max="2052" width="12.6640625" style="80" customWidth="1"/>
    <col min="2053" max="2058" width="11.6640625" style="80" customWidth="1"/>
    <col min="2059" max="2059" width="13.5" style="80" customWidth="1"/>
    <col min="2060" max="2060" width="10.5" style="80" customWidth="1"/>
    <col min="2061" max="2061" width="9.6640625" style="80" customWidth="1"/>
    <col min="2062" max="2062" width="11.5" style="80"/>
    <col min="2063" max="2063" width="10.33203125" style="80" customWidth="1"/>
    <col min="2064" max="2065" width="11.5" style="80"/>
    <col min="2066" max="2066" width="6.6640625" style="80" customWidth="1"/>
    <col min="2067" max="2067" width="11.5" style="80"/>
    <col min="2068" max="2068" width="11.6640625" style="80" customWidth="1"/>
    <col min="2069" max="2304" width="11.5" style="80"/>
    <col min="2305" max="2305" width="7.33203125" style="80" customWidth="1"/>
    <col min="2306" max="2306" width="3" style="80" customWidth="1"/>
    <col min="2307" max="2307" width="1.1640625" style="80" customWidth="1"/>
    <col min="2308" max="2308" width="12.6640625" style="80" customWidth="1"/>
    <col min="2309" max="2314" width="11.6640625" style="80" customWidth="1"/>
    <col min="2315" max="2315" width="13.5" style="80" customWidth="1"/>
    <col min="2316" max="2316" width="10.5" style="80" customWidth="1"/>
    <col min="2317" max="2317" width="9.6640625" style="80" customWidth="1"/>
    <col min="2318" max="2318" width="11.5" style="80"/>
    <col min="2319" max="2319" width="10.33203125" style="80" customWidth="1"/>
    <col min="2320" max="2321" width="11.5" style="80"/>
    <col min="2322" max="2322" width="6.6640625" style="80" customWidth="1"/>
    <col min="2323" max="2323" width="11.5" style="80"/>
    <col min="2324" max="2324" width="11.6640625" style="80" customWidth="1"/>
    <col min="2325" max="2560" width="11.5" style="80"/>
    <col min="2561" max="2561" width="7.33203125" style="80" customWidth="1"/>
    <col min="2562" max="2562" width="3" style="80" customWidth="1"/>
    <col min="2563" max="2563" width="1.1640625" style="80" customWidth="1"/>
    <col min="2564" max="2564" width="12.6640625" style="80" customWidth="1"/>
    <col min="2565" max="2570" width="11.6640625" style="80" customWidth="1"/>
    <col min="2571" max="2571" width="13.5" style="80" customWidth="1"/>
    <col min="2572" max="2572" width="10.5" style="80" customWidth="1"/>
    <col min="2573" max="2573" width="9.6640625" style="80" customWidth="1"/>
    <col min="2574" max="2574" width="11.5" style="80"/>
    <col min="2575" max="2575" width="10.33203125" style="80" customWidth="1"/>
    <col min="2576" max="2577" width="11.5" style="80"/>
    <col min="2578" max="2578" width="6.6640625" style="80" customWidth="1"/>
    <col min="2579" max="2579" width="11.5" style="80"/>
    <col min="2580" max="2580" width="11.6640625" style="80" customWidth="1"/>
    <col min="2581" max="2816" width="11.5" style="80"/>
    <col min="2817" max="2817" width="7.33203125" style="80" customWidth="1"/>
    <col min="2818" max="2818" width="3" style="80" customWidth="1"/>
    <col min="2819" max="2819" width="1.1640625" style="80" customWidth="1"/>
    <col min="2820" max="2820" width="12.6640625" style="80" customWidth="1"/>
    <col min="2821" max="2826" width="11.6640625" style="80" customWidth="1"/>
    <col min="2827" max="2827" width="13.5" style="80" customWidth="1"/>
    <col min="2828" max="2828" width="10.5" style="80" customWidth="1"/>
    <col min="2829" max="2829" width="9.6640625" style="80" customWidth="1"/>
    <col min="2830" max="2830" width="11.5" style="80"/>
    <col min="2831" max="2831" width="10.33203125" style="80" customWidth="1"/>
    <col min="2832" max="2833" width="11.5" style="80"/>
    <col min="2834" max="2834" width="6.6640625" style="80" customWidth="1"/>
    <col min="2835" max="2835" width="11.5" style="80"/>
    <col min="2836" max="2836" width="11.6640625" style="80" customWidth="1"/>
    <col min="2837" max="3072" width="11.5" style="80"/>
    <col min="3073" max="3073" width="7.33203125" style="80" customWidth="1"/>
    <col min="3074" max="3074" width="3" style="80" customWidth="1"/>
    <col min="3075" max="3075" width="1.1640625" style="80" customWidth="1"/>
    <col min="3076" max="3076" width="12.6640625" style="80" customWidth="1"/>
    <col min="3077" max="3082" width="11.6640625" style="80" customWidth="1"/>
    <col min="3083" max="3083" width="13.5" style="80" customWidth="1"/>
    <col min="3084" max="3084" width="10.5" style="80" customWidth="1"/>
    <col min="3085" max="3085" width="9.6640625" style="80" customWidth="1"/>
    <col min="3086" max="3086" width="11.5" style="80"/>
    <col min="3087" max="3087" width="10.33203125" style="80" customWidth="1"/>
    <col min="3088" max="3089" width="11.5" style="80"/>
    <col min="3090" max="3090" width="6.6640625" style="80" customWidth="1"/>
    <col min="3091" max="3091" width="11.5" style="80"/>
    <col min="3092" max="3092" width="11.6640625" style="80" customWidth="1"/>
    <col min="3093" max="3328" width="11.5" style="80"/>
    <col min="3329" max="3329" width="7.33203125" style="80" customWidth="1"/>
    <col min="3330" max="3330" width="3" style="80" customWidth="1"/>
    <col min="3331" max="3331" width="1.1640625" style="80" customWidth="1"/>
    <col min="3332" max="3332" width="12.6640625" style="80" customWidth="1"/>
    <col min="3333" max="3338" width="11.6640625" style="80" customWidth="1"/>
    <col min="3339" max="3339" width="13.5" style="80" customWidth="1"/>
    <col min="3340" max="3340" width="10.5" style="80" customWidth="1"/>
    <col min="3341" max="3341" width="9.6640625" style="80" customWidth="1"/>
    <col min="3342" max="3342" width="11.5" style="80"/>
    <col min="3343" max="3343" width="10.33203125" style="80" customWidth="1"/>
    <col min="3344" max="3345" width="11.5" style="80"/>
    <col min="3346" max="3346" width="6.6640625" style="80" customWidth="1"/>
    <col min="3347" max="3347" width="11.5" style="80"/>
    <col min="3348" max="3348" width="11.6640625" style="80" customWidth="1"/>
    <col min="3349" max="3584" width="11.5" style="80"/>
    <col min="3585" max="3585" width="7.33203125" style="80" customWidth="1"/>
    <col min="3586" max="3586" width="3" style="80" customWidth="1"/>
    <col min="3587" max="3587" width="1.1640625" style="80" customWidth="1"/>
    <col min="3588" max="3588" width="12.6640625" style="80" customWidth="1"/>
    <col min="3589" max="3594" width="11.6640625" style="80" customWidth="1"/>
    <col min="3595" max="3595" width="13.5" style="80" customWidth="1"/>
    <col min="3596" max="3596" width="10.5" style="80" customWidth="1"/>
    <col min="3597" max="3597" width="9.6640625" style="80" customWidth="1"/>
    <col min="3598" max="3598" width="11.5" style="80"/>
    <col min="3599" max="3599" width="10.33203125" style="80" customWidth="1"/>
    <col min="3600" max="3601" width="11.5" style="80"/>
    <col min="3602" max="3602" width="6.6640625" style="80" customWidth="1"/>
    <col min="3603" max="3603" width="11.5" style="80"/>
    <col min="3604" max="3604" width="11.6640625" style="80" customWidth="1"/>
    <col min="3605" max="3840" width="11.5" style="80"/>
    <col min="3841" max="3841" width="7.33203125" style="80" customWidth="1"/>
    <col min="3842" max="3842" width="3" style="80" customWidth="1"/>
    <col min="3843" max="3843" width="1.1640625" style="80" customWidth="1"/>
    <col min="3844" max="3844" width="12.6640625" style="80" customWidth="1"/>
    <col min="3845" max="3850" width="11.6640625" style="80" customWidth="1"/>
    <col min="3851" max="3851" width="13.5" style="80" customWidth="1"/>
    <col min="3852" max="3852" width="10.5" style="80" customWidth="1"/>
    <col min="3853" max="3853" width="9.6640625" style="80" customWidth="1"/>
    <col min="3854" max="3854" width="11.5" style="80"/>
    <col min="3855" max="3855" width="10.33203125" style="80" customWidth="1"/>
    <col min="3856" max="3857" width="11.5" style="80"/>
    <col min="3858" max="3858" width="6.6640625" style="80" customWidth="1"/>
    <col min="3859" max="3859" width="11.5" style="80"/>
    <col min="3860" max="3860" width="11.6640625" style="80" customWidth="1"/>
    <col min="3861" max="4096" width="11.5" style="80"/>
    <col min="4097" max="4097" width="7.33203125" style="80" customWidth="1"/>
    <col min="4098" max="4098" width="3" style="80" customWidth="1"/>
    <col min="4099" max="4099" width="1.1640625" style="80" customWidth="1"/>
    <col min="4100" max="4100" width="12.6640625" style="80" customWidth="1"/>
    <col min="4101" max="4106" width="11.6640625" style="80" customWidth="1"/>
    <col min="4107" max="4107" width="13.5" style="80" customWidth="1"/>
    <col min="4108" max="4108" width="10.5" style="80" customWidth="1"/>
    <col min="4109" max="4109" width="9.6640625" style="80" customWidth="1"/>
    <col min="4110" max="4110" width="11.5" style="80"/>
    <col min="4111" max="4111" width="10.33203125" style="80" customWidth="1"/>
    <col min="4112" max="4113" width="11.5" style="80"/>
    <col min="4114" max="4114" width="6.6640625" style="80" customWidth="1"/>
    <col min="4115" max="4115" width="11.5" style="80"/>
    <col min="4116" max="4116" width="11.6640625" style="80" customWidth="1"/>
    <col min="4117" max="4352" width="11.5" style="80"/>
    <col min="4353" max="4353" width="7.33203125" style="80" customWidth="1"/>
    <col min="4354" max="4354" width="3" style="80" customWidth="1"/>
    <col min="4355" max="4355" width="1.1640625" style="80" customWidth="1"/>
    <col min="4356" max="4356" width="12.6640625" style="80" customWidth="1"/>
    <col min="4357" max="4362" width="11.6640625" style="80" customWidth="1"/>
    <col min="4363" max="4363" width="13.5" style="80" customWidth="1"/>
    <col min="4364" max="4364" width="10.5" style="80" customWidth="1"/>
    <col min="4365" max="4365" width="9.6640625" style="80" customWidth="1"/>
    <col min="4366" max="4366" width="11.5" style="80"/>
    <col min="4367" max="4367" width="10.33203125" style="80" customWidth="1"/>
    <col min="4368" max="4369" width="11.5" style="80"/>
    <col min="4370" max="4370" width="6.6640625" style="80" customWidth="1"/>
    <col min="4371" max="4371" width="11.5" style="80"/>
    <col min="4372" max="4372" width="11.6640625" style="80" customWidth="1"/>
    <col min="4373" max="4608" width="11.5" style="80"/>
    <col min="4609" max="4609" width="7.33203125" style="80" customWidth="1"/>
    <col min="4610" max="4610" width="3" style="80" customWidth="1"/>
    <col min="4611" max="4611" width="1.1640625" style="80" customWidth="1"/>
    <col min="4612" max="4612" width="12.6640625" style="80" customWidth="1"/>
    <col min="4613" max="4618" width="11.6640625" style="80" customWidth="1"/>
    <col min="4619" max="4619" width="13.5" style="80" customWidth="1"/>
    <col min="4620" max="4620" width="10.5" style="80" customWidth="1"/>
    <col min="4621" max="4621" width="9.6640625" style="80" customWidth="1"/>
    <col min="4622" max="4622" width="11.5" style="80"/>
    <col min="4623" max="4623" width="10.33203125" style="80" customWidth="1"/>
    <col min="4624" max="4625" width="11.5" style="80"/>
    <col min="4626" max="4626" width="6.6640625" style="80" customWidth="1"/>
    <col min="4627" max="4627" width="11.5" style="80"/>
    <col min="4628" max="4628" width="11.6640625" style="80" customWidth="1"/>
    <col min="4629" max="4864" width="11.5" style="80"/>
    <col min="4865" max="4865" width="7.33203125" style="80" customWidth="1"/>
    <col min="4866" max="4866" width="3" style="80" customWidth="1"/>
    <col min="4867" max="4867" width="1.1640625" style="80" customWidth="1"/>
    <col min="4868" max="4868" width="12.6640625" style="80" customWidth="1"/>
    <col min="4869" max="4874" width="11.6640625" style="80" customWidth="1"/>
    <col min="4875" max="4875" width="13.5" style="80" customWidth="1"/>
    <col min="4876" max="4876" width="10.5" style="80" customWidth="1"/>
    <col min="4877" max="4877" width="9.6640625" style="80" customWidth="1"/>
    <col min="4878" max="4878" width="11.5" style="80"/>
    <col min="4879" max="4879" width="10.33203125" style="80" customWidth="1"/>
    <col min="4880" max="4881" width="11.5" style="80"/>
    <col min="4882" max="4882" width="6.6640625" style="80" customWidth="1"/>
    <col min="4883" max="4883" width="11.5" style="80"/>
    <col min="4884" max="4884" width="11.6640625" style="80" customWidth="1"/>
    <col min="4885" max="5120" width="11.5" style="80"/>
    <col min="5121" max="5121" width="7.33203125" style="80" customWidth="1"/>
    <col min="5122" max="5122" width="3" style="80" customWidth="1"/>
    <col min="5123" max="5123" width="1.1640625" style="80" customWidth="1"/>
    <col min="5124" max="5124" width="12.6640625" style="80" customWidth="1"/>
    <col min="5125" max="5130" width="11.6640625" style="80" customWidth="1"/>
    <col min="5131" max="5131" width="13.5" style="80" customWidth="1"/>
    <col min="5132" max="5132" width="10.5" style="80" customWidth="1"/>
    <col min="5133" max="5133" width="9.6640625" style="80" customWidth="1"/>
    <col min="5134" max="5134" width="11.5" style="80"/>
    <col min="5135" max="5135" width="10.33203125" style="80" customWidth="1"/>
    <col min="5136" max="5137" width="11.5" style="80"/>
    <col min="5138" max="5138" width="6.6640625" style="80" customWidth="1"/>
    <col min="5139" max="5139" width="11.5" style="80"/>
    <col min="5140" max="5140" width="11.6640625" style="80" customWidth="1"/>
    <col min="5141" max="5376" width="11.5" style="80"/>
    <col min="5377" max="5377" width="7.33203125" style="80" customWidth="1"/>
    <col min="5378" max="5378" width="3" style="80" customWidth="1"/>
    <col min="5379" max="5379" width="1.1640625" style="80" customWidth="1"/>
    <col min="5380" max="5380" width="12.6640625" style="80" customWidth="1"/>
    <col min="5381" max="5386" width="11.6640625" style="80" customWidth="1"/>
    <col min="5387" max="5387" width="13.5" style="80" customWidth="1"/>
    <col min="5388" max="5388" width="10.5" style="80" customWidth="1"/>
    <col min="5389" max="5389" width="9.6640625" style="80" customWidth="1"/>
    <col min="5390" max="5390" width="11.5" style="80"/>
    <col min="5391" max="5391" width="10.33203125" style="80" customWidth="1"/>
    <col min="5392" max="5393" width="11.5" style="80"/>
    <col min="5394" max="5394" width="6.6640625" style="80" customWidth="1"/>
    <col min="5395" max="5395" width="11.5" style="80"/>
    <col min="5396" max="5396" width="11.6640625" style="80" customWidth="1"/>
    <col min="5397" max="5632" width="11.5" style="80"/>
    <col min="5633" max="5633" width="7.33203125" style="80" customWidth="1"/>
    <col min="5634" max="5634" width="3" style="80" customWidth="1"/>
    <col min="5635" max="5635" width="1.1640625" style="80" customWidth="1"/>
    <col min="5636" max="5636" width="12.6640625" style="80" customWidth="1"/>
    <col min="5637" max="5642" width="11.6640625" style="80" customWidth="1"/>
    <col min="5643" max="5643" width="13.5" style="80" customWidth="1"/>
    <col min="5644" max="5644" width="10.5" style="80" customWidth="1"/>
    <col min="5645" max="5645" width="9.6640625" style="80" customWidth="1"/>
    <col min="5646" max="5646" width="11.5" style="80"/>
    <col min="5647" max="5647" width="10.33203125" style="80" customWidth="1"/>
    <col min="5648" max="5649" width="11.5" style="80"/>
    <col min="5650" max="5650" width="6.6640625" style="80" customWidth="1"/>
    <col min="5651" max="5651" width="11.5" style="80"/>
    <col min="5652" max="5652" width="11.6640625" style="80" customWidth="1"/>
    <col min="5653" max="5888" width="11.5" style="80"/>
    <col min="5889" max="5889" width="7.33203125" style="80" customWidth="1"/>
    <col min="5890" max="5890" width="3" style="80" customWidth="1"/>
    <col min="5891" max="5891" width="1.1640625" style="80" customWidth="1"/>
    <col min="5892" max="5892" width="12.6640625" style="80" customWidth="1"/>
    <col min="5893" max="5898" width="11.6640625" style="80" customWidth="1"/>
    <col min="5899" max="5899" width="13.5" style="80" customWidth="1"/>
    <col min="5900" max="5900" width="10.5" style="80" customWidth="1"/>
    <col min="5901" max="5901" width="9.6640625" style="80" customWidth="1"/>
    <col min="5902" max="5902" width="11.5" style="80"/>
    <col min="5903" max="5903" width="10.33203125" style="80" customWidth="1"/>
    <col min="5904" max="5905" width="11.5" style="80"/>
    <col min="5906" max="5906" width="6.6640625" style="80" customWidth="1"/>
    <col min="5907" max="5907" width="11.5" style="80"/>
    <col min="5908" max="5908" width="11.6640625" style="80" customWidth="1"/>
    <col min="5909" max="6144" width="11.5" style="80"/>
    <col min="6145" max="6145" width="7.33203125" style="80" customWidth="1"/>
    <col min="6146" max="6146" width="3" style="80" customWidth="1"/>
    <col min="6147" max="6147" width="1.1640625" style="80" customWidth="1"/>
    <col min="6148" max="6148" width="12.6640625" style="80" customWidth="1"/>
    <col min="6149" max="6154" width="11.6640625" style="80" customWidth="1"/>
    <col min="6155" max="6155" width="13.5" style="80" customWidth="1"/>
    <col min="6156" max="6156" width="10.5" style="80" customWidth="1"/>
    <col min="6157" max="6157" width="9.6640625" style="80" customWidth="1"/>
    <col min="6158" max="6158" width="11.5" style="80"/>
    <col min="6159" max="6159" width="10.33203125" style="80" customWidth="1"/>
    <col min="6160" max="6161" width="11.5" style="80"/>
    <col min="6162" max="6162" width="6.6640625" style="80" customWidth="1"/>
    <col min="6163" max="6163" width="11.5" style="80"/>
    <col min="6164" max="6164" width="11.6640625" style="80" customWidth="1"/>
    <col min="6165" max="6400" width="11.5" style="80"/>
    <col min="6401" max="6401" width="7.33203125" style="80" customWidth="1"/>
    <col min="6402" max="6402" width="3" style="80" customWidth="1"/>
    <col min="6403" max="6403" width="1.1640625" style="80" customWidth="1"/>
    <col min="6404" max="6404" width="12.6640625" style="80" customWidth="1"/>
    <col min="6405" max="6410" width="11.6640625" style="80" customWidth="1"/>
    <col min="6411" max="6411" width="13.5" style="80" customWidth="1"/>
    <col min="6412" max="6412" width="10.5" style="80" customWidth="1"/>
    <col min="6413" max="6413" width="9.6640625" style="80" customWidth="1"/>
    <col min="6414" max="6414" width="11.5" style="80"/>
    <col min="6415" max="6415" width="10.33203125" style="80" customWidth="1"/>
    <col min="6416" max="6417" width="11.5" style="80"/>
    <col min="6418" max="6418" width="6.6640625" style="80" customWidth="1"/>
    <col min="6419" max="6419" width="11.5" style="80"/>
    <col min="6420" max="6420" width="11.6640625" style="80" customWidth="1"/>
    <col min="6421" max="6656" width="11.5" style="80"/>
    <col min="6657" max="6657" width="7.33203125" style="80" customWidth="1"/>
    <col min="6658" max="6658" width="3" style="80" customWidth="1"/>
    <col min="6659" max="6659" width="1.1640625" style="80" customWidth="1"/>
    <col min="6660" max="6660" width="12.6640625" style="80" customWidth="1"/>
    <col min="6661" max="6666" width="11.6640625" style="80" customWidth="1"/>
    <col min="6667" max="6667" width="13.5" style="80" customWidth="1"/>
    <col min="6668" max="6668" width="10.5" style="80" customWidth="1"/>
    <col min="6669" max="6669" width="9.6640625" style="80" customWidth="1"/>
    <col min="6670" max="6670" width="11.5" style="80"/>
    <col min="6671" max="6671" width="10.33203125" style="80" customWidth="1"/>
    <col min="6672" max="6673" width="11.5" style="80"/>
    <col min="6674" max="6674" width="6.6640625" style="80" customWidth="1"/>
    <col min="6675" max="6675" width="11.5" style="80"/>
    <col min="6676" max="6676" width="11.6640625" style="80" customWidth="1"/>
    <col min="6677" max="6912" width="11.5" style="80"/>
    <col min="6913" max="6913" width="7.33203125" style="80" customWidth="1"/>
    <col min="6914" max="6914" width="3" style="80" customWidth="1"/>
    <col min="6915" max="6915" width="1.1640625" style="80" customWidth="1"/>
    <col min="6916" max="6916" width="12.6640625" style="80" customWidth="1"/>
    <col min="6917" max="6922" width="11.6640625" style="80" customWidth="1"/>
    <col min="6923" max="6923" width="13.5" style="80" customWidth="1"/>
    <col min="6924" max="6924" width="10.5" style="80" customWidth="1"/>
    <col min="6925" max="6925" width="9.6640625" style="80" customWidth="1"/>
    <col min="6926" max="6926" width="11.5" style="80"/>
    <col min="6927" max="6927" width="10.33203125" style="80" customWidth="1"/>
    <col min="6928" max="6929" width="11.5" style="80"/>
    <col min="6930" max="6930" width="6.6640625" style="80" customWidth="1"/>
    <col min="6931" max="6931" width="11.5" style="80"/>
    <col min="6932" max="6932" width="11.6640625" style="80" customWidth="1"/>
    <col min="6933" max="7168" width="11.5" style="80"/>
    <col min="7169" max="7169" width="7.33203125" style="80" customWidth="1"/>
    <col min="7170" max="7170" width="3" style="80" customWidth="1"/>
    <col min="7171" max="7171" width="1.1640625" style="80" customWidth="1"/>
    <col min="7172" max="7172" width="12.6640625" style="80" customWidth="1"/>
    <col min="7173" max="7178" width="11.6640625" style="80" customWidth="1"/>
    <col min="7179" max="7179" width="13.5" style="80" customWidth="1"/>
    <col min="7180" max="7180" width="10.5" style="80" customWidth="1"/>
    <col min="7181" max="7181" width="9.6640625" style="80" customWidth="1"/>
    <col min="7182" max="7182" width="11.5" style="80"/>
    <col min="7183" max="7183" width="10.33203125" style="80" customWidth="1"/>
    <col min="7184" max="7185" width="11.5" style="80"/>
    <col min="7186" max="7186" width="6.6640625" style="80" customWidth="1"/>
    <col min="7187" max="7187" width="11.5" style="80"/>
    <col min="7188" max="7188" width="11.6640625" style="80" customWidth="1"/>
    <col min="7189" max="7424" width="11.5" style="80"/>
    <col min="7425" max="7425" width="7.33203125" style="80" customWidth="1"/>
    <col min="7426" max="7426" width="3" style="80" customWidth="1"/>
    <col min="7427" max="7427" width="1.1640625" style="80" customWidth="1"/>
    <col min="7428" max="7428" width="12.6640625" style="80" customWidth="1"/>
    <col min="7429" max="7434" width="11.6640625" style="80" customWidth="1"/>
    <col min="7435" max="7435" width="13.5" style="80" customWidth="1"/>
    <col min="7436" max="7436" width="10.5" style="80" customWidth="1"/>
    <col min="7437" max="7437" width="9.6640625" style="80" customWidth="1"/>
    <col min="7438" max="7438" width="11.5" style="80"/>
    <col min="7439" max="7439" width="10.33203125" style="80" customWidth="1"/>
    <col min="7440" max="7441" width="11.5" style="80"/>
    <col min="7442" max="7442" width="6.6640625" style="80" customWidth="1"/>
    <col min="7443" max="7443" width="11.5" style="80"/>
    <col min="7444" max="7444" width="11.6640625" style="80" customWidth="1"/>
    <col min="7445" max="7680" width="11.5" style="80"/>
    <col min="7681" max="7681" width="7.33203125" style="80" customWidth="1"/>
    <col min="7682" max="7682" width="3" style="80" customWidth="1"/>
    <col min="7683" max="7683" width="1.1640625" style="80" customWidth="1"/>
    <col min="7684" max="7684" width="12.6640625" style="80" customWidth="1"/>
    <col min="7685" max="7690" width="11.6640625" style="80" customWidth="1"/>
    <col min="7691" max="7691" width="13.5" style="80" customWidth="1"/>
    <col min="7692" max="7692" width="10.5" style="80" customWidth="1"/>
    <col min="7693" max="7693" width="9.6640625" style="80" customWidth="1"/>
    <col min="7694" max="7694" width="11.5" style="80"/>
    <col min="7695" max="7695" width="10.33203125" style="80" customWidth="1"/>
    <col min="7696" max="7697" width="11.5" style="80"/>
    <col min="7698" max="7698" width="6.6640625" style="80" customWidth="1"/>
    <col min="7699" max="7699" width="11.5" style="80"/>
    <col min="7700" max="7700" width="11.6640625" style="80" customWidth="1"/>
    <col min="7701" max="7936" width="11.5" style="80"/>
    <col min="7937" max="7937" width="7.33203125" style="80" customWidth="1"/>
    <col min="7938" max="7938" width="3" style="80" customWidth="1"/>
    <col min="7939" max="7939" width="1.1640625" style="80" customWidth="1"/>
    <col min="7940" max="7940" width="12.6640625" style="80" customWidth="1"/>
    <col min="7941" max="7946" width="11.6640625" style="80" customWidth="1"/>
    <col min="7947" max="7947" width="13.5" style="80" customWidth="1"/>
    <col min="7948" max="7948" width="10.5" style="80" customWidth="1"/>
    <col min="7949" max="7949" width="9.6640625" style="80" customWidth="1"/>
    <col min="7950" max="7950" width="11.5" style="80"/>
    <col min="7951" max="7951" width="10.33203125" style="80" customWidth="1"/>
    <col min="7952" max="7953" width="11.5" style="80"/>
    <col min="7954" max="7954" width="6.6640625" style="80" customWidth="1"/>
    <col min="7955" max="7955" width="11.5" style="80"/>
    <col min="7956" max="7956" width="11.6640625" style="80" customWidth="1"/>
    <col min="7957" max="8192" width="11.5" style="80"/>
    <col min="8193" max="8193" width="7.33203125" style="80" customWidth="1"/>
    <col min="8194" max="8194" width="3" style="80" customWidth="1"/>
    <col min="8195" max="8195" width="1.1640625" style="80" customWidth="1"/>
    <col min="8196" max="8196" width="12.6640625" style="80" customWidth="1"/>
    <col min="8197" max="8202" width="11.6640625" style="80" customWidth="1"/>
    <col min="8203" max="8203" width="13.5" style="80" customWidth="1"/>
    <col min="8204" max="8204" width="10.5" style="80" customWidth="1"/>
    <col min="8205" max="8205" width="9.6640625" style="80" customWidth="1"/>
    <col min="8206" max="8206" width="11.5" style="80"/>
    <col min="8207" max="8207" width="10.33203125" style="80" customWidth="1"/>
    <col min="8208" max="8209" width="11.5" style="80"/>
    <col min="8210" max="8210" width="6.6640625" style="80" customWidth="1"/>
    <col min="8211" max="8211" width="11.5" style="80"/>
    <col min="8212" max="8212" width="11.6640625" style="80" customWidth="1"/>
    <col min="8213" max="8448" width="11.5" style="80"/>
    <col min="8449" max="8449" width="7.33203125" style="80" customWidth="1"/>
    <col min="8450" max="8450" width="3" style="80" customWidth="1"/>
    <col min="8451" max="8451" width="1.1640625" style="80" customWidth="1"/>
    <col min="8452" max="8452" width="12.6640625" style="80" customWidth="1"/>
    <col min="8453" max="8458" width="11.6640625" style="80" customWidth="1"/>
    <col min="8459" max="8459" width="13.5" style="80" customWidth="1"/>
    <col min="8460" max="8460" width="10.5" style="80" customWidth="1"/>
    <col min="8461" max="8461" width="9.6640625" style="80" customWidth="1"/>
    <col min="8462" max="8462" width="11.5" style="80"/>
    <col min="8463" max="8463" width="10.33203125" style="80" customWidth="1"/>
    <col min="8464" max="8465" width="11.5" style="80"/>
    <col min="8466" max="8466" width="6.6640625" style="80" customWidth="1"/>
    <col min="8467" max="8467" width="11.5" style="80"/>
    <col min="8468" max="8468" width="11.6640625" style="80" customWidth="1"/>
    <col min="8469" max="8704" width="11.5" style="80"/>
    <col min="8705" max="8705" width="7.33203125" style="80" customWidth="1"/>
    <col min="8706" max="8706" width="3" style="80" customWidth="1"/>
    <col min="8707" max="8707" width="1.1640625" style="80" customWidth="1"/>
    <col min="8708" max="8708" width="12.6640625" style="80" customWidth="1"/>
    <col min="8709" max="8714" width="11.6640625" style="80" customWidth="1"/>
    <col min="8715" max="8715" width="13.5" style="80" customWidth="1"/>
    <col min="8716" max="8716" width="10.5" style="80" customWidth="1"/>
    <col min="8717" max="8717" width="9.6640625" style="80" customWidth="1"/>
    <col min="8718" max="8718" width="11.5" style="80"/>
    <col min="8719" max="8719" width="10.33203125" style="80" customWidth="1"/>
    <col min="8720" max="8721" width="11.5" style="80"/>
    <col min="8722" max="8722" width="6.6640625" style="80" customWidth="1"/>
    <col min="8723" max="8723" width="11.5" style="80"/>
    <col min="8724" max="8724" width="11.6640625" style="80" customWidth="1"/>
    <col min="8725" max="8960" width="11.5" style="80"/>
    <col min="8961" max="8961" width="7.33203125" style="80" customWidth="1"/>
    <col min="8962" max="8962" width="3" style="80" customWidth="1"/>
    <col min="8963" max="8963" width="1.1640625" style="80" customWidth="1"/>
    <col min="8964" max="8964" width="12.6640625" style="80" customWidth="1"/>
    <col min="8965" max="8970" width="11.6640625" style="80" customWidth="1"/>
    <col min="8971" max="8971" width="13.5" style="80" customWidth="1"/>
    <col min="8972" max="8972" width="10.5" style="80" customWidth="1"/>
    <col min="8973" max="8973" width="9.6640625" style="80" customWidth="1"/>
    <col min="8974" max="8974" width="11.5" style="80"/>
    <col min="8975" max="8975" width="10.33203125" style="80" customWidth="1"/>
    <col min="8976" max="8977" width="11.5" style="80"/>
    <col min="8978" max="8978" width="6.6640625" style="80" customWidth="1"/>
    <col min="8979" max="8979" width="11.5" style="80"/>
    <col min="8980" max="8980" width="11.6640625" style="80" customWidth="1"/>
    <col min="8981" max="9216" width="11.5" style="80"/>
    <col min="9217" max="9217" width="7.33203125" style="80" customWidth="1"/>
    <col min="9218" max="9218" width="3" style="80" customWidth="1"/>
    <col min="9219" max="9219" width="1.1640625" style="80" customWidth="1"/>
    <col min="9220" max="9220" width="12.6640625" style="80" customWidth="1"/>
    <col min="9221" max="9226" width="11.6640625" style="80" customWidth="1"/>
    <col min="9227" max="9227" width="13.5" style="80" customWidth="1"/>
    <col min="9228" max="9228" width="10.5" style="80" customWidth="1"/>
    <col min="9229" max="9229" width="9.6640625" style="80" customWidth="1"/>
    <col min="9230" max="9230" width="11.5" style="80"/>
    <col min="9231" max="9231" width="10.33203125" style="80" customWidth="1"/>
    <col min="9232" max="9233" width="11.5" style="80"/>
    <col min="9234" max="9234" width="6.6640625" style="80" customWidth="1"/>
    <col min="9235" max="9235" width="11.5" style="80"/>
    <col min="9236" max="9236" width="11.6640625" style="80" customWidth="1"/>
    <col min="9237" max="9472" width="11.5" style="80"/>
    <col min="9473" max="9473" width="7.33203125" style="80" customWidth="1"/>
    <col min="9474" max="9474" width="3" style="80" customWidth="1"/>
    <col min="9475" max="9475" width="1.1640625" style="80" customWidth="1"/>
    <col min="9476" max="9476" width="12.6640625" style="80" customWidth="1"/>
    <col min="9477" max="9482" width="11.6640625" style="80" customWidth="1"/>
    <col min="9483" max="9483" width="13.5" style="80" customWidth="1"/>
    <col min="9484" max="9484" width="10.5" style="80" customWidth="1"/>
    <col min="9485" max="9485" width="9.6640625" style="80" customWidth="1"/>
    <col min="9486" max="9486" width="11.5" style="80"/>
    <col min="9487" max="9487" width="10.33203125" style="80" customWidth="1"/>
    <col min="9488" max="9489" width="11.5" style="80"/>
    <col min="9490" max="9490" width="6.6640625" style="80" customWidth="1"/>
    <col min="9491" max="9491" width="11.5" style="80"/>
    <col min="9492" max="9492" width="11.6640625" style="80" customWidth="1"/>
    <col min="9493" max="9728" width="11.5" style="80"/>
    <col min="9729" max="9729" width="7.33203125" style="80" customWidth="1"/>
    <col min="9730" max="9730" width="3" style="80" customWidth="1"/>
    <col min="9731" max="9731" width="1.1640625" style="80" customWidth="1"/>
    <col min="9732" max="9732" width="12.6640625" style="80" customWidth="1"/>
    <col min="9733" max="9738" width="11.6640625" style="80" customWidth="1"/>
    <col min="9739" max="9739" width="13.5" style="80" customWidth="1"/>
    <col min="9740" max="9740" width="10.5" style="80" customWidth="1"/>
    <col min="9741" max="9741" width="9.6640625" style="80" customWidth="1"/>
    <col min="9742" max="9742" width="11.5" style="80"/>
    <col min="9743" max="9743" width="10.33203125" style="80" customWidth="1"/>
    <col min="9744" max="9745" width="11.5" style="80"/>
    <col min="9746" max="9746" width="6.6640625" style="80" customWidth="1"/>
    <col min="9747" max="9747" width="11.5" style="80"/>
    <col min="9748" max="9748" width="11.6640625" style="80" customWidth="1"/>
    <col min="9749" max="9984" width="11.5" style="80"/>
    <col min="9985" max="9985" width="7.33203125" style="80" customWidth="1"/>
    <col min="9986" max="9986" width="3" style="80" customWidth="1"/>
    <col min="9987" max="9987" width="1.1640625" style="80" customWidth="1"/>
    <col min="9988" max="9988" width="12.6640625" style="80" customWidth="1"/>
    <col min="9989" max="9994" width="11.6640625" style="80" customWidth="1"/>
    <col min="9995" max="9995" width="13.5" style="80" customWidth="1"/>
    <col min="9996" max="9996" width="10.5" style="80" customWidth="1"/>
    <col min="9997" max="9997" width="9.6640625" style="80" customWidth="1"/>
    <col min="9998" max="9998" width="11.5" style="80"/>
    <col min="9999" max="9999" width="10.33203125" style="80" customWidth="1"/>
    <col min="10000" max="10001" width="11.5" style="80"/>
    <col min="10002" max="10002" width="6.6640625" style="80" customWidth="1"/>
    <col min="10003" max="10003" width="11.5" style="80"/>
    <col min="10004" max="10004" width="11.6640625" style="80" customWidth="1"/>
    <col min="10005" max="10240" width="11.5" style="80"/>
    <col min="10241" max="10241" width="7.33203125" style="80" customWidth="1"/>
    <col min="10242" max="10242" width="3" style="80" customWidth="1"/>
    <col min="10243" max="10243" width="1.1640625" style="80" customWidth="1"/>
    <col min="10244" max="10244" width="12.6640625" style="80" customWidth="1"/>
    <col min="10245" max="10250" width="11.6640625" style="80" customWidth="1"/>
    <col min="10251" max="10251" width="13.5" style="80" customWidth="1"/>
    <col min="10252" max="10252" width="10.5" style="80" customWidth="1"/>
    <col min="10253" max="10253" width="9.6640625" style="80" customWidth="1"/>
    <col min="10254" max="10254" width="11.5" style="80"/>
    <col min="10255" max="10255" width="10.33203125" style="80" customWidth="1"/>
    <col min="10256" max="10257" width="11.5" style="80"/>
    <col min="10258" max="10258" width="6.6640625" style="80" customWidth="1"/>
    <col min="10259" max="10259" width="11.5" style="80"/>
    <col min="10260" max="10260" width="11.6640625" style="80" customWidth="1"/>
    <col min="10261" max="10496" width="11.5" style="80"/>
    <col min="10497" max="10497" width="7.33203125" style="80" customWidth="1"/>
    <col min="10498" max="10498" width="3" style="80" customWidth="1"/>
    <col min="10499" max="10499" width="1.1640625" style="80" customWidth="1"/>
    <col min="10500" max="10500" width="12.6640625" style="80" customWidth="1"/>
    <col min="10501" max="10506" width="11.6640625" style="80" customWidth="1"/>
    <col min="10507" max="10507" width="13.5" style="80" customWidth="1"/>
    <col min="10508" max="10508" width="10.5" style="80" customWidth="1"/>
    <col min="10509" max="10509" width="9.6640625" style="80" customWidth="1"/>
    <col min="10510" max="10510" width="11.5" style="80"/>
    <col min="10511" max="10511" width="10.33203125" style="80" customWidth="1"/>
    <col min="10512" max="10513" width="11.5" style="80"/>
    <col min="10514" max="10514" width="6.6640625" style="80" customWidth="1"/>
    <col min="10515" max="10515" width="11.5" style="80"/>
    <col min="10516" max="10516" width="11.6640625" style="80" customWidth="1"/>
    <col min="10517" max="10752" width="11.5" style="80"/>
    <col min="10753" max="10753" width="7.33203125" style="80" customWidth="1"/>
    <col min="10754" max="10754" width="3" style="80" customWidth="1"/>
    <col min="10755" max="10755" width="1.1640625" style="80" customWidth="1"/>
    <col min="10756" max="10756" width="12.6640625" style="80" customWidth="1"/>
    <col min="10757" max="10762" width="11.6640625" style="80" customWidth="1"/>
    <col min="10763" max="10763" width="13.5" style="80" customWidth="1"/>
    <col min="10764" max="10764" width="10.5" style="80" customWidth="1"/>
    <col min="10765" max="10765" width="9.6640625" style="80" customWidth="1"/>
    <col min="10766" max="10766" width="11.5" style="80"/>
    <col min="10767" max="10767" width="10.33203125" style="80" customWidth="1"/>
    <col min="10768" max="10769" width="11.5" style="80"/>
    <col min="10770" max="10770" width="6.6640625" style="80" customWidth="1"/>
    <col min="10771" max="10771" width="11.5" style="80"/>
    <col min="10772" max="10772" width="11.6640625" style="80" customWidth="1"/>
    <col min="10773" max="11008" width="11.5" style="80"/>
    <col min="11009" max="11009" width="7.33203125" style="80" customWidth="1"/>
    <col min="11010" max="11010" width="3" style="80" customWidth="1"/>
    <col min="11011" max="11011" width="1.1640625" style="80" customWidth="1"/>
    <col min="11012" max="11012" width="12.6640625" style="80" customWidth="1"/>
    <col min="11013" max="11018" width="11.6640625" style="80" customWidth="1"/>
    <col min="11019" max="11019" width="13.5" style="80" customWidth="1"/>
    <col min="11020" max="11020" width="10.5" style="80" customWidth="1"/>
    <col min="11021" max="11021" width="9.6640625" style="80" customWidth="1"/>
    <col min="11022" max="11022" width="11.5" style="80"/>
    <col min="11023" max="11023" width="10.33203125" style="80" customWidth="1"/>
    <col min="11024" max="11025" width="11.5" style="80"/>
    <col min="11026" max="11026" width="6.6640625" style="80" customWidth="1"/>
    <col min="11027" max="11027" width="11.5" style="80"/>
    <col min="11028" max="11028" width="11.6640625" style="80" customWidth="1"/>
    <col min="11029" max="11264" width="11.5" style="80"/>
    <col min="11265" max="11265" width="7.33203125" style="80" customWidth="1"/>
    <col min="11266" max="11266" width="3" style="80" customWidth="1"/>
    <col min="11267" max="11267" width="1.1640625" style="80" customWidth="1"/>
    <col min="11268" max="11268" width="12.6640625" style="80" customWidth="1"/>
    <col min="11269" max="11274" width="11.6640625" style="80" customWidth="1"/>
    <col min="11275" max="11275" width="13.5" style="80" customWidth="1"/>
    <col min="11276" max="11276" width="10.5" style="80" customWidth="1"/>
    <col min="11277" max="11277" width="9.6640625" style="80" customWidth="1"/>
    <col min="11278" max="11278" width="11.5" style="80"/>
    <col min="11279" max="11279" width="10.33203125" style="80" customWidth="1"/>
    <col min="11280" max="11281" width="11.5" style="80"/>
    <col min="11282" max="11282" width="6.6640625" style="80" customWidth="1"/>
    <col min="11283" max="11283" width="11.5" style="80"/>
    <col min="11284" max="11284" width="11.6640625" style="80" customWidth="1"/>
    <col min="11285" max="11520" width="11.5" style="80"/>
    <col min="11521" max="11521" width="7.33203125" style="80" customWidth="1"/>
    <col min="11522" max="11522" width="3" style="80" customWidth="1"/>
    <col min="11523" max="11523" width="1.1640625" style="80" customWidth="1"/>
    <col min="11524" max="11524" width="12.6640625" style="80" customWidth="1"/>
    <col min="11525" max="11530" width="11.6640625" style="80" customWidth="1"/>
    <col min="11531" max="11531" width="13.5" style="80" customWidth="1"/>
    <col min="11532" max="11532" width="10.5" style="80" customWidth="1"/>
    <col min="11533" max="11533" width="9.6640625" style="80" customWidth="1"/>
    <col min="11534" max="11534" width="11.5" style="80"/>
    <col min="11535" max="11535" width="10.33203125" style="80" customWidth="1"/>
    <col min="11536" max="11537" width="11.5" style="80"/>
    <col min="11538" max="11538" width="6.6640625" style="80" customWidth="1"/>
    <col min="11539" max="11539" width="11.5" style="80"/>
    <col min="11540" max="11540" width="11.6640625" style="80" customWidth="1"/>
    <col min="11541" max="11776" width="11.5" style="80"/>
    <col min="11777" max="11777" width="7.33203125" style="80" customWidth="1"/>
    <col min="11778" max="11778" width="3" style="80" customWidth="1"/>
    <col min="11779" max="11779" width="1.1640625" style="80" customWidth="1"/>
    <col min="11780" max="11780" width="12.6640625" style="80" customWidth="1"/>
    <col min="11781" max="11786" width="11.6640625" style="80" customWidth="1"/>
    <col min="11787" max="11787" width="13.5" style="80" customWidth="1"/>
    <col min="11788" max="11788" width="10.5" style="80" customWidth="1"/>
    <col min="11789" max="11789" width="9.6640625" style="80" customWidth="1"/>
    <col min="11790" max="11790" width="11.5" style="80"/>
    <col min="11791" max="11791" width="10.33203125" style="80" customWidth="1"/>
    <col min="11792" max="11793" width="11.5" style="80"/>
    <col min="11794" max="11794" width="6.6640625" style="80" customWidth="1"/>
    <col min="11795" max="11795" width="11.5" style="80"/>
    <col min="11796" max="11796" width="11.6640625" style="80" customWidth="1"/>
    <col min="11797" max="12032" width="11.5" style="80"/>
    <col min="12033" max="12033" width="7.33203125" style="80" customWidth="1"/>
    <col min="12034" max="12034" width="3" style="80" customWidth="1"/>
    <col min="12035" max="12035" width="1.1640625" style="80" customWidth="1"/>
    <col min="12036" max="12036" width="12.6640625" style="80" customWidth="1"/>
    <col min="12037" max="12042" width="11.6640625" style="80" customWidth="1"/>
    <col min="12043" max="12043" width="13.5" style="80" customWidth="1"/>
    <col min="12044" max="12044" width="10.5" style="80" customWidth="1"/>
    <col min="12045" max="12045" width="9.6640625" style="80" customWidth="1"/>
    <col min="12046" max="12046" width="11.5" style="80"/>
    <col min="12047" max="12047" width="10.33203125" style="80" customWidth="1"/>
    <col min="12048" max="12049" width="11.5" style="80"/>
    <col min="12050" max="12050" width="6.6640625" style="80" customWidth="1"/>
    <col min="12051" max="12051" width="11.5" style="80"/>
    <col min="12052" max="12052" width="11.6640625" style="80" customWidth="1"/>
    <col min="12053" max="12288" width="11.5" style="80"/>
    <col min="12289" max="12289" width="7.33203125" style="80" customWidth="1"/>
    <col min="12290" max="12290" width="3" style="80" customWidth="1"/>
    <col min="12291" max="12291" width="1.1640625" style="80" customWidth="1"/>
    <col min="12292" max="12292" width="12.6640625" style="80" customWidth="1"/>
    <col min="12293" max="12298" width="11.6640625" style="80" customWidth="1"/>
    <col min="12299" max="12299" width="13.5" style="80" customWidth="1"/>
    <col min="12300" max="12300" width="10.5" style="80" customWidth="1"/>
    <col min="12301" max="12301" width="9.6640625" style="80" customWidth="1"/>
    <col min="12302" max="12302" width="11.5" style="80"/>
    <col min="12303" max="12303" width="10.33203125" style="80" customWidth="1"/>
    <col min="12304" max="12305" width="11.5" style="80"/>
    <col min="12306" max="12306" width="6.6640625" style="80" customWidth="1"/>
    <col min="12307" max="12307" width="11.5" style="80"/>
    <col min="12308" max="12308" width="11.6640625" style="80" customWidth="1"/>
    <col min="12309" max="12544" width="11.5" style="80"/>
    <col min="12545" max="12545" width="7.33203125" style="80" customWidth="1"/>
    <col min="12546" max="12546" width="3" style="80" customWidth="1"/>
    <col min="12547" max="12547" width="1.1640625" style="80" customWidth="1"/>
    <col min="12548" max="12548" width="12.6640625" style="80" customWidth="1"/>
    <col min="12549" max="12554" width="11.6640625" style="80" customWidth="1"/>
    <col min="12555" max="12555" width="13.5" style="80" customWidth="1"/>
    <col min="12556" max="12556" width="10.5" style="80" customWidth="1"/>
    <col min="12557" max="12557" width="9.6640625" style="80" customWidth="1"/>
    <col min="12558" max="12558" width="11.5" style="80"/>
    <col min="12559" max="12559" width="10.33203125" style="80" customWidth="1"/>
    <col min="12560" max="12561" width="11.5" style="80"/>
    <col min="12562" max="12562" width="6.6640625" style="80" customWidth="1"/>
    <col min="12563" max="12563" width="11.5" style="80"/>
    <col min="12564" max="12564" width="11.6640625" style="80" customWidth="1"/>
    <col min="12565" max="12800" width="11.5" style="80"/>
    <col min="12801" max="12801" width="7.33203125" style="80" customWidth="1"/>
    <col min="12802" max="12802" width="3" style="80" customWidth="1"/>
    <col min="12803" max="12803" width="1.1640625" style="80" customWidth="1"/>
    <col min="12804" max="12804" width="12.6640625" style="80" customWidth="1"/>
    <col min="12805" max="12810" width="11.6640625" style="80" customWidth="1"/>
    <col min="12811" max="12811" width="13.5" style="80" customWidth="1"/>
    <col min="12812" max="12812" width="10.5" style="80" customWidth="1"/>
    <col min="12813" max="12813" width="9.6640625" style="80" customWidth="1"/>
    <col min="12814" max="12814" width="11.5" style="80"/>
    <col min="12815" max="12815" width="10.33203125" style="80" customWidth="1"/>
    <col min="12816" max="12817" width="11.5" style="80"/>
    <col min="12818" max="12818" width="6.6640625" style="80" customWidth="1"/>
    <col min="12819" max="12819" width="11.5" style="80"/>
    <col min="12820" max="12820" width="11.6640625" style="80" customWidth="1"/>
    <col min="12821" max="13056" width="11.5" style="80"/>
    <col min="13057" max="13057" width="7.33203125" style="80" customWidth="1"/>
    <col min="13058" max="13058" width="3" style="80" customWidth="1"/>
    <col min="13059" max="13059" width="1.1640625" style="80" customWidth="1"/>
    <col min="13060" max="13060" width="12.6640625" style="80" customWidth="1"/>
    <col min="13061" max="13066" width="11.6640625" style="80" customWidth="1"/>
    <col min="13067" max="13067" width="13.5" style="80" customWidth="1"/>
    <col min="13068" max="13068" width="10.5" style="80" customWidth="1"/>
    <col min="13069" max="13069" width="9.6640625" style="80" customWidth="1"/>
    <col min="13070" max="13070" width="11.5" style="80"/>
    <col min="13071" max="13071" width="10.33203125" style="80" customWidth="1"/>
    <col min="13072" max="13073" width="11.5" style="80"/>
    <col min="13074" max="13074" width="6.6640625" style="80" customWidth="1"/>
    <col min="13075" max="13075" width="11.5" style="80"/>
    <col min="13076" max="13076" width="11.6640625" style="80" customWidth="1"/>
    <col min="13077" max="13312" width="11.5" style="80"/>
    <col min="13313" max="13313" width="7.33203125" style="80" customWidth="1"/>
    <col min="13314" max="13314" width="3" style="80" customWidth="1"/>
    <col min="13315" max="13315" width="1.1640625" style="80" customWidth="1"/>
    <col min="13316" max="13316" width="12.6640625" style="80" customWidth="1"/>
    <col min="13317" max="13322" width="11.6640625" style="80" customWidth="1"/>
    <col min="13323" max="13323" width="13.5" style="80" customWidth="1"/>
    <col min="13324" max="13324" width="10.5" style="80" customWidth="1"/>
    <col min="13325" max="13325" width="9.6640625" style="80" customWidth="1"/>
    <col min="13326" max="13326" width="11.5" style="80"/>
    <col min="13327" max="13327" width="10.33203125" style="80" customWidth="1"/>
    <col min="13328" max="13329" width="11.5" style="80"/>
    <col min="13330" max="13330" width="6.6640625" style="80" customWidth="1"/>
    <col min="13331" max="13331" width="11.5" style="80"/>
    <col min="13332" max="13332" width="11.6640625" style="80" customWidth="1"/>
    <col min="13333" max="13568" width="11.5" style="80"/>
    <col min="13569" max="13569" width="7.33203125" style="80" customWidth="1"/>
    <col min="13570" max="13570" width="3" style="80" customWidth="1"/>
    <col min="13571" max="13571" width="1.1640625" style="80" customWidth="1"/>
    <col min="13572" max="13572" width="12.6640625" style="80" customWidth="1"/>
    <col min="13573" max="13578" width="11.6640625" style="80" customWidth="1"/>
    <col min="13579" max="13579" width="13.5" style="80" customWidth="1"/>
    <col min="13580" max="13580" width="10.5" style="80" customWidth="1"/>
    <col min="13581" max="13581" width="9.6640625" style="80" customWidth="1"/>
    <col min="13582" max="13582" width="11.5" style="80"/>
    <col min="13583" max="13583" width="10.33203125" style="80" customWidth="1"/>
    <col min="13584" max="13585" width="11.5" style="80"/>
    <col min="13586" max="13586" width="6.6640625" style="80" customWidth="1"/>
    <col min="13587" max="13587" width="11.5" style="80"/>
    <col min="13588" max="13588" width="11.6640625" style="80" customWidth="1"/>
    <col min="13589" max="13824" width="11.5" style="80"/>
    <col min="13825" max="13825" width="7.33203125" style="80" customWidth="1"/>
    <col min="13826" max="13826" width="3" style="80" customWidth="1"/>
    <col min="13827" max="13827" width="1.1640625" style="80" customWidth="1"/>
    <col min="13828" max="13828" width="12.6640625" style="80" customWidth="1"/>
    <col min="13829" max="13834" width="11.6640625" style="80" customWidth="1"/>
    <col min="13835" max="13835" width="13.5" style="80" customWidth="1"/>
    <col min="13836" max="13836" width="10.5" style="80" customWidth="1"/>
    <col min="13837" max="13837" width="9.6640625" style="80" customWidth="1"/>
    <col min="13838" max="13838" width="11.5" style="80"/>
    <col min="13839" max="13839" width="10.33203125" style="80" customWidth="1"/>
    <col min="13840" max="13841" width="11.5" style="80"/>
    <col min="13842" max="13842" width="6.6640625" style="80" customWidth="1"/>
    <col min="13843" max="13843" width="11.5" style="80"/>
    <col min="13844" max="13844" width="11.6640625" style="80" customWidth="1"/>
    <col min="13845" max="14080" width="11.5" style="80"/>
    <col min="14081" max="14081" width="7.33203125" style="80" customWidth="1"/>
    <col min="14082" max="14082" width="3" style="80" customWidth="1"/>
    <col min="14083" max="14083" width="1.1640625" style="80" customWidth="1"/>
    <col min="14084" max="14084" width="12.6640625" style="80" customWidth="1"/>
    <col min="14085" max="14090" width="11.6640625" style="80" customWidth="1"/>
    <col min="14091" max="14091" width="13.5" style="80" customWidth="1"/>
    <col min="14092" max="14092" width="10.5" style="80" customWidth="1"/>
    <col min="14093" max="14093" width="9.6640625" style="80" customWidth="1"/>
    <col min="14094" max="14094" width="11.5" style="80"/>
    <col min="14095" max="14095" width="10.33203125" style="80" customWidth="1"/>
    <col min="14096" max="14097" width="11.5" style="80"/>
    <col min="14098" max="14098" width="6.6640625" style="80" customWidth="1"/>
    <col min="14099" max="14099" width="11.5" style="80"/>
    <col min="14100" max="14100" width="11.6640625" style="80" customWidth="1"/>
    <col min="14101" max="14336" width="11.5" style="80"/>
    <col min="14337" max="14337" width="7.33203125" style="80" customWidth="1"/>
    <col min="14338" max="14338" width="3" style="80" customWidth="1"/>
    <col min="14339" max="14339" width="1.1640625" style="80" customWidth="1"/>
    <col min="14340" max="14340" width="12.6640625" style="80" customWidth="1"/>
    <col min="14341" max="14346" width="11.6640625" style="80" customWidth="1"/>
    <col min="14347" max="14347" width="13.5" style="80" customWidth="1"/>
    <col min="14348" max="14348" width="10.5" style="80" customWidth="1"/>
    <col min="14349" max="14349" width="9.6640625" style="80" customWidth="1"/>
    <col min="14350" max="14350" width="11.5" style="80"/>
    <col min="14351" max="14351" width="10.33203125" style="80" customWidth="1"/>
    <col min="14352" max="14353" width="11.5" style="80"/>
    <col min="14354" max="14354" width="6.6640625" style="80" customWidth="1"/>
    <col min="14355" max="14355" width="11.5" style="80"/>
    <col min="14356" max="14356" width="11.6640625" style="80" customWidth="1"/>
    <col min="14357" max="14592" width="11.5" style="80"/>
    <col min="14593" max="14593" width="7.33203125" style="80" customWidth="1"/>
    <col min="14594" max="14594" width="3" style="80" customWidth="1"/>
    <col min="14595" max="14595" width="1.1640625" style="80" customWidth="1"/>
    <col min="14596" max="14596" width="12.6640625" style="80" customWidth="1"/>
    <col min="14597" max="14602" width="11.6640625" style="80" customWidth="1"/>
    <col min="14603" max="14603" width="13.5" style="80" customWidth="1"/>
    <col min="14604" max="14604" width="10.5" style="80" customWidth="1"/>
    <col min="14605" max="14605" width="9.6640625" style="80" customWidth="1"/>
    <col min="14606" max="14606" width="11.5" style="80"/>
    <col min="14607" max="14607" width="10.33203125" style="80" customWidth="1"/>
    <col min="14608" max="14609" width="11.5" style="80"/>
    <col min="14610" max="14610" width="6.6640625" style="80" customWidth="1"/>
    <col min="14611" max="14611" width="11.5" style="80"/>
    <col min="14612" max="14612" width="11.6640625" style="80" customWidth="1"/>
    <col min="14613" max="14848" width="11.5" style="80"/>
    <col min="14849" max="14849" width="7.33203125" style="80" customWidth="1"/>
    <col min="14850" max="14850" width="3" style="80" customWidth="1"/>
    <col min="14851" max="14851" width="1.1640625" style="80" customWidth="1"/>
    <col min="14852" max="14852" width="12.6640625" style="80" customWidth="1"/>
    <col min="14853" max="14858" width="11.6640625" style="80" customWidth="1"/>
    <col min="14859" max="14859" width="13.5" style="80" customWidth="1"/>
    <col min="14860" max="14860" width="10.5" style="80" customWidth="1"/>
    <col min="14861" max="14861" width="9.6640625" style="80" customWidth="1"/>
    <col min="14862" max="14862" width="11.5" style="80"/>
    <col min="14863" max="14863" width="10.33203125" style="80" customWidth="1"/>
    <col min="14864" max="14865" width="11.5" style="80"/>
    <col min="14866" max="14866" width="6.6640625" style="80" customWidth="1"/>
    <col min="14867" max="14867" width="11.5" style="80"/>
    <col min="14868" max="14868" width="11.6640625" style="80" customWidth="1"/>
    <col min="14869" max="15104" width="11.5" style="80"/>
    <col min="15105" max="15105" width="7.33203125" style="80" customWidth="1"/>
    <col min="15106" max="15106" width="3" style="80" customWidth="1"/>
    <col min="15107" max="15107" width="1.1640625" style="80" customWidth="1"/>
    <col min="15108" max="15108" width="12.6640625" style="80" customWidth="1"/>
    <col min="15109" max="15114" width="11.6640625" style="80" customWidth="1"/>
    <col min="15115" max="15115" width="13.5" style="80" customWidth="1"/>
    <col min="15116" max="15116" width="10.5" style="80" customWidth="1"/>
    <col min="15117" max="15117" width="9.6640625" style="80" customWidth="1"/>
    <col min="15118" max="15118" width="11.5" style="80"/>
    <col min="15119" max="15119" width="10.33203125" style="80" customWidth="1"/>
    <col min="15120" max="15121" width="11.5" style="80"/>
    <col min="15122" max="15122" width="6.6640625" style="80" customWidth="1"/>
    <col min="15123" max="15123" width="11.5" style="80"/>
    <col min="15124" max="15124" width="11.6640625" style="80" customWidth="1"/>
    <col min="15125" max="15360" width="11.5" style="80"/>
    <col min="15361" max="15361" width="7.33203125" style="80" customWidth="1"/>
    <col min="15362" max="15362" width="3" style="80" customWidth="1"/>
    <col min="15363" max="15363" width="1.1640625" style="80" customWidth="1"/>
    <col min="15364" max="15364" width="12.6640625" style="80" customWidth="1"/>
    <col min="15365" max="15370" width="11.6640625" style="80" customWidth="1"/>
    <col min="15371" max="15371" width="13.5" style="80" customWidth="1"/>
    <col min="15372" max="15372" width="10.5" style="80" customWidth="1"/>
    <col min="15373" max="15373" width="9.6640625" style="80" customWidth="1"/>
    <col min="15374" max="15374" width="11.5" style="80"/>
    <col min="15375" max="15375" width="10.33203125" style="80" customWidth="1"/>
    <col min="15376" max="15377" width="11.5" style="80"/>
    <col min="15378" max="15378" width="6.6640625" style="80" customWidth="1"/>
    <col min="15379" max="15379" width="11.5" style="80"/>
    <col min="15380" max="15380" width="11.6640625" style="80" customWidth="1"/>
    <col min="15381" max="15616" width="11.5" style="80"/>
    <col min="15617" max="15617" width="7.33203125" style="80" customWidth="1"/>
    <col min="15618" max="15618" width="3" style="80" customWidth="1"/>
    <col min="15619" max="15619" width="1.1640625" style="80" customWidth="1"/>
    <col min="15620" max="15620" width="12.6640625" style="80" customWidth="1"/>
    <col min="15621" max="15626" width="11.6640625" style="80" customWidth="1"/>
    <col min="15627" max="15627" width="13.5" style="80" customWidth="1"/>
    <col min="15628" max="15628" width="10.5" style="80" customWidth="1"/>
    <col min="15629" max="15629" width="9.6640625" style="80" customWidth="1"/>
    <col min="15630" max="15630" width="11.5" style="80"/>
    <col min="15631" max="15631" width="10.33203125" style="80" customWidth="1"/>
    <col min="15632" max="15633" width="11.5" style="80"/>
    <col min="15634" max="15634" width="6.6640625" style="80" customWidth="1"/>
    <col min="15635" max="15635" width="11.5" style="80"/>
    <col min="15636" max="15636" width="11.6640625" style="80" customWidth="1"/>
    <col min="15637" max="15872" width="11.5" style="80"/>
    <col min="15873" max="15873" width="7.33203125" style="80" customWidth="1"/>
    <col min="15874" max="15874" width="3" style="80" customWidth="1"/>
    <col min="15875" max="15875" width="1.1640625" style="80" customWidth="1"/>
    <col min="15876" max="15876" width="12.6640625" style="80" customWidth="1"/>
    <col min="15877" max="15882" width="11.6640625" style="80" customWidth="1"/>
    <col min="15883" max="15883" width="13.5" style="80" customWidth="1"/>
    <col min="15884" max="15884" width="10.5" style="80" customWidth="1"/>
    <col min="15885" max="15885" width="9.6640625" style="80" customWidth="1"/>
    <col min="15886" max="15886" width="11.5" style="80"/>
    <col min="15887" max="15887" width="10.33203125" style="80" customWidth="1"/>
    <col min="15888" max="15889" width="11.5" style="80"/>
    <col min="15890" max="15890" width="6.6640625" style="80" customWidth="1"/>
    <col min="15891" max="15891" width="11.5" style="80"/>
    <col min="15892" max="15892" width="11.6640625" style="80" customWidth="1"/>
    <col min="15893" max="16128" width="11.5" style="80"/>
    <col min="16129" max="16129" width="7.33203125" style="80" customWidth="1"/>
    <col min="16130" max="16130" width="3" style="80" customWidth="1"/>
    <col min="16131" max="16131" width="1.1640625" style="80" customWidth="1"/>
    <col min="16132" max="16132" width="12.6640625" style="80" customWidth="1"/>
    <col min="16133" max="16138" width="11.6640625" style="80" customWidth="1"/>
    <col min="16139" max="16139" width="13.5" style="80" customWidth="1"/>
    <col min="16140" max="16140" width="10.5" style="80" customWidth="1"/>
    <col min="16141" max="16141" width="9.6640625" style="80" customWidth="1"/>
    <col min="16142" max="16142" width="11.5" style="80"/>
    <col min="16143" max="16143" width="10.33203125" style="80" customWidth="1"/>
    <col min="16144" max="16145" width="11.5" style="80"/>
    <col min="16146" max="16146" width="6.6640625" style="80" customWidth="1"/>
    <col min="16147" max="16147" width="11.5" style="80"/>
    <col min="16148" max="16148" width="11.6640625" style="80" customWidth="1"/>
    <col min="16149" max="16384" width="11.5" style="80"/>
  </cols>
  <sheetData>
    <row r="1" spans="1:20" ht="7" customHeight="1"/>
    <row r="2" spans="1:20">
      <c r="E2" s="83"/>
    </row>
    <row r="4" spans="1:20" ht="18">
      <c r="G4" s="84" t="s">
        <v>114</v>
      </c>
    </row>
    <row r="5" spans="1:20" ht="14" customHeight="1"/>
    <row r="6" spans="1:20" ht="14" customHeight="1">
      <c r="A6" s="85"/>
      <c r="N6" s="81">
        <v>1984</v>
      </c>
      <c r="O6" s="82">
        <v>1213</v>
      </c>
    </row>
    <row r="7" spans="1:20" ht="23">
      <c r="N7" s="81">
        <v>1985</v>
      </c>
      <c r="O7" s="82">
        <v>1229</v>
      </c>
      <c r="Q7" s="86"/>
      <c r="R7" s="86"/>
      <c r="S7" s="86"/>
      <c r="T7" s="86"/>
    </row>
    <row r="8" spans="1:20" ht="14" customHeight="1">
      <c r="A8" s="85"/>
      <c r="N8" s="81">
        <v>1986</v>
      </c>
      <c r="O8" s="82">
        <v>1332</v>
      </c>
    </row>
    <row r="9" spans="1:20" ht="14" customHeight="1">
      <c r="A9" s="85"/>
      <c r="N9" s="81">
        <v>1987</v>
      </c>
      <c r="O9" s="82">
        <v>1370</v>
      </c>
    </row>
    <row r="10" spans="1:20" ht="14" customHeight="1">
      <c r="A10" s="85"/>
      <c r="N10" s="81">
        <v>1988</v>
      </c>
      <c r="O10" s="82">
        <v>1460</v>
      </c>
    </row>
    <row r="11" spans="1:20" ht="14" customHeight="1">
      <c r="A11" s="85"/>
      <c r="N11" s="81">
        <v>1989</v>
      </c>
      <c r="O11" s="82">
        <v>1655</v>
      </c>
    </row>
    <row r="12" spans="1:20" ht="14" customHeight="1">
      <c r="A12" s="85"/>
      <c r="N12" s="81">
        <v>1990</v>
      </c>
      <c r="O12" s="82">
        <v>1716</v>
      </c>
    </row>
    <row r="13" spans="1:20" ht="14" customHeight="1">
      <c r="A13" s="85"/>
      <c r="N13" s="81">
        <v>1991</v>
      </c>
      <c r="O13" s="82">
        <v>1589</v>
      </c>
    </row>
    <row r="14" spans="1:20" ht="14" customHeight="1">
      <c r="A14" s="85"/>
      <c r="N14" s="81">
        <v>1992</v>
      </c>
      <c r="O14" s="82">
        <v>1569</v>
      </c>
    </row>
    <row r="15" spans="1:20" ht="14" customHeight="1">
      <c r="A15" s="85"/>
      <c r="N15" s="81">
        <v>1993</v>
      </c>
      <c r="O15" s="82">
        <v>1670</v>
      </c>
    </row>
    <row r="16" spans="1:20" ht="14" customHeight="1">
      <c r="A16" s="85"/>
      <c r="N16" s="81">
        <v>1994</v>
      </c>
      <c r="O16" s="82">
        <v>1743</v>
      </c>
    </row>
    <row r="17" spans="1:15" ht="14" customHeight="1">
      <c r="A17" s="85"/>
      <c r="N17" s="81">
        <v>1995</v>
      </c>
      <c r="O17" s="82">
        <v>2008</v>
      </c>
    </row>
    <row r="18" spans="1:15" ht="14" customHeight="1">
      <c r="A18" s="85"/>
      <c r="N18" s="81">
        <v>1996</v>
      </c>
      <c r="O18" s="82">
        <v>2238</v>
      </c>
    </row>
    <row r="19" spans="1:15" ht="14" customHeight="1">
      <c r="N19" s="81">
        <v>1997</v>
      </c>
      <c r="O19" s="82">
        <v>2406</v>
      </c>
    </row>
    <row r="20" spans="1:15" ht="14" customHeight="1">
      <c r="N20" s="81">
        <v>1998</v>
      </c>
      <c r="O20" s="82">
        <v>2485</v>
      </c>
    </row>
    <row r="21" spans="1:15" ht="14" customHeight="1">
      <c r="N21" s="81">
        <v>1999</v>
      </c>
      <c r="O21" s="87">
        <v>3033</v>
      </c>
    </row>
    <row r="22" spans="1:15" ht="14" customHeight="1">
      <c r="N22" s="81">
        <v>2000</v>
      </c>
      <c r="O22" s="87">
        <v>3402</v>
      </c>
    </row>
    <row r="23" spans="1:15" ht="14" customHeight="1">
      <c r="N23" s="81">
        <v>2001</v>
      </c>
      <c r="O23" s="82">
        <v>3813</v>
      </c>
    </row>
    <row r="24" spans="1:15" ht="14" customHeight="1">
      <c r="N24" s="81">
        <v>2002</v>
      </c>
      <c r="O24" s="82">
        <v>4003</v>
      </c>
    </row>
    <row r="25" spans="1:15" ht="14" customHeight="1">
      <c r="N25" s="81">
        <v>2003</v>
      </c>
      <c r="O25" s="82">
        <v>4459</v>
      </c>
    </row>
    <row r="26" spans="1:15" ht="14" customHeight="1">
      <c r="N26" s="81">
        <v>2004</v>
      </c>
      <c r="O26" s="82">
        <v>4870</v>
      </c>
    </row>
    <row r="27" spans="1:15" ht="14" customHeight="1">
      <c r="N27" s="81">
        <v>2005</v>
      </c>
      <c r="O27" s="82">
        <v>5430</v>
      </c>
    </row>
    <row r="28" spans="1:15" ht="14" customHeight="1">
      <c r="N28" s="81">
        <v>2006</v>
      </c>
      <c r="O28" s="82">
        <v>5583</v>
      </c>
    </row>
    <row r="29" spans="1:15" ht="14" customHeight="1">
      <c r="N29" s="81">
        <v>2007</v>
      </c>
      <c r="O29" s="82">
        <v>5540</v>
      </c>
    </row>
    <row r="30" spans="1:15" ht="14" customHeight="1">
      <c r="N30" s="81">
        <v>2008</v>
      </c>
      <c r="O30" s="82">
        <v>5366</v>
      </c>
    </row>
    <row r="31" spans="1:15" ht="14" customHeight="1">
      <c r="N31" s="81">
        <v>2009</v>
      </c>
      <c r="O31" s="82">
        <v>5447</v>
      </c>
    </row>
    <row r="32" spans="1:15" ht="14" customHeight="1">
      <c r="N32" s="81">
        <v>2010</v>
      </c>
      <c r="O32" s="82">
        <v>5370</v>
      </c>
    </row>
    <row r="33" spans="14:15" ht="14" customHeight="1">
      <c r="N33" s="81">
        <v>2011</v>
      </c>
      <c r="O33" s="82">
        <v>5496</v>
      </c>
    </row>
    <row r="34" spans="14:15" ht="14" customHeight="1">
      <c r="N34" s="81">
        <v>2012</v>
      </c>
      <c r="O34" s="82">
        <v>5683</v>
      </c>
    </row>
    <row r="35" spans="14:15" ht="13.5" customHeight="1">
      <c r="N35" s="81">
        <v>2013</v>
      </c>
      <c r="O35" s="82">
        <v>5863</v>
      </c>
    </row>
    <row r="36" spans="14:15">
      <c r="N36" s="81">
        <v>2014</v>
      </c>
      <c r="O36" s="82">
        <v>6098</v>
      </c>
    </row>
    <row r="37" spans="14:15">
      <c r="N37" s="81">
        <v>2015</v>
      </c>
      <c r="O37" s="82">
        <v>5999</v>
      </c>
    </row>
    <row r="38" spans="14:15">
      <c r="N38" s="81">
        <v>2016</v>
      </c>
      <c r="O38" s="82">
        <v>5891</v>
      </c>
    </row>
    <row r="39" spans="14:15">
      <c r="N39" s="81">
        <v>2017</v>
      </c>
      <c r="O39" s="82">
        <v>6191</v>
      </c>
    </row>
    <row r="40" spans="14:15">
      <c r="N40" s="81">
        <v>2018</v>
      </c>
      <c r="O40" s="82">
        <v>6109</v>
      </c>
    </row>
    <row r="41" spans="14:15">
      <c r="N41" s="81">
        <v>2019</v>
      </c>
      <c r="O41" s="82">
        <v>6242</v>
      </c>
    </row>
    <row r="42" spans="14:15">
      <c r="N42" s="81">
        <v>2020</v>
      </c>
      <c r="O42" s="82">
        <v>6218</v>
      </c>
    </row>
    <row r="43" spans="14:15">
      <c r="N43" s="81">
        <v>2021</v>
      </c>
      <c r="O43" s="82">
        <v>6353</v>
      </c>
    </row>
    <row r="44" spans="14:15">
      <c r="N44" s="81">
        <v>2022</v>
      </c>
      <c r="O44" s="82">
        <v>6506</v>
      </c>
    </row>
    <row r="45" spans="14:15">
      <c r="N45" s="81">
        <v>2023</v>
      </c>
      <c r="O45" s="82">
        <v>6119</v>
      </c>
    </row>
    <row r="46" spans="14:15">
      <c r="N46" s="81">
        <v>2024</v>
      </c>
      <c r="O46" s="82">
        <v>6238</v>
      </c>
    </row>
  </sheetData>
  <printOptions gridLinesSet="0"/>
  <pageMargins left="1.1811023622047245" right="0.59055118110236227" top="0.78740157480314965" bottom="0.78740157480314965" header="0" footer="0"/>
  <pageSetup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5"/>
  <sheetViews>
    <sheetView workbookViewId="0">
      <selection activeCell="S15" sqref="S15"/>
    </sheetView>
  </sheetViews>
  <sheetFormatPr baseColWidth="10" defaultColWidth="10.83203125" defaultRowHeight="15"/>
  <cols>
    <col min="1" max="3" width="11.5" style="1" customWidth="1"/>
    <col min="4" max="16384" width="10.83203125" style="2"/>
  </cols>
  <sheetData>
    <row r="1" spans="1:6" ht="16">
      <c r="F1" s="9" t="s">
        <v>5</v>
      </c>
    </row>
    <row r="2" spans="1:6">
      <c r="A2" s="1" t="s">
        <v>6</v>
      </c>
      <c r="B2" s="1" t="s">
        <v>7</v>
      </c>
      <c r="C2" s="1" t="s">
        <v>8</v>
      </c>
    </row>
    <row r="3" spans="1:6">
      <c r="A3" s="1">
        <v>1982</v>
      </c>
      <c r="B3" s="1">
        <v>386</v>
      </c>
      <c r="C3" s="1">
        <v>563</v>
      </c>
    </row>
    <row r="4" spans="1:6">
      <c r="A4" s="1">
        <v>1983</v>
      </c>
      <c r="B4" s="1">
        <v>365</v>
      </c>
      <c r="C4" s="1">
        <v>574</v>
      </c>
    </row>
    <row r="5" spans="1:6">
      <c r="A5" s="1">
        <v>1984</v>
      </c>
      <c r="B5" s="1">
        <v>366</v>
      </c>
      <c r="C5" s="1">
        <v>567</v>
      </c>
    </row>
    <row r="6" spans="1:6">
      <c r="A6" s="1">
        <v>1985</v>
      </c>
      <c r="B6" s="1">
        <v>391</v>
      </c>
      <c r="C6" s="1">
        <v>604</v>
      </c>
    </row>
    <row r="7" spans="1:6">
      <c r="A7" s="1">
        <v>1986</v>
      </c>
      <c r="B7" s="1">
        <v>483</v>
      </c>
      <c r="C7" s="1">
        <v>726</v>
      </c>
    </row>
    <row r="8" spans="1:6">
      <c r="A8" s="1">
        <v>1987</v>
      </c>
      <c r="B8" s="1">
        <v>500</v>
      </c>
      <c r="C8" s="1">
        <v>724</v>
      </c>
    </row>
    <row r="9" spans="1:6">
      <c r="A9" s="1">
        <v>1988</v>
      </c>
      <c r="B9" s="1">
        <v>493</v>
      </c>
      <c r="C9" s="1">
        <v>777</v>
      </c>
    </row>
    <row r="10" spans="1:6">
      <c r="A10" s="1">
        <v>1989</v>
      </c>
      <c r="B10" s="1">
        <v>495</v>
      </c>
      <c r="C10" s="1">
        <v>767</v>
      </c>
    </row>
    <row r="11" spans="1:6">
      <c r="A11" s="1">
        <v>1990</v>
      </c>
      <c r="B11" s="1">
        <v>535</v>
      </c>
      <c r="C11" s="1">
        <v>767</v>
      </c>
    </row>
    <row r="12" spans="1:6">
      <c r="A12" s="1">
        <v>1991</v>
      </c>
      <c r="B12" s="1">
        <v>515</v>
      </c>
      <c r="C12" s="1">
        <v>735</v>
      </c>
    </row>
    <row r="13" spans="1:6">
      <c r="A13" s="1">
        <v>1992</v>
      </c>
      <c r="B13" s="1">
        <v>503</v>
      </c>
      <c r="C13" s="1">
        <v>710</v>
      </c>
    </row>
    <row r="14" spans="1:6">
      <c r="A14" s="1">
        <v>1993</v>
      </c>
      <c r="B14" s="1">
        <v>479</v>
      </c>
      <c r="C14" s="1">
        <v>666</v>
      </c>
    </row>
    <row r="15" spans="1:6">
      <c r="A15" s="1">
        <v>1994</v>
      </c>
      <c r="B15" s="1">
        <v>520</v>
      </c>
      <c r="C15" s="1">
        <v>762</v>
      </c>
    </row>
    <row r="16" spans="1:6">
      <c r="A16" s="1">
        <v>1995</v>
      </c>
      <c r="B16" s="1">
        <v>548</v>
      </c>
      <c r="C16" s="1">
        <v>792</v>
      </c>
    </row>
    <row r="17" spans="1:3">
      <c r="A17" s="1">
        <v>1996</v>
      </c>
      <c r="B17" s="1">
        <v>538</v>
      </c>
      <c r="C17" s="1">
        <v>725</v>
      </c>
    </row>
    <row r="18" spans="1:3">
      <c r="A18" s="1">
        <v>1997</v>
      </c>
      <c r="B18" s="1">
        <v>556</v>
      </c>
      <c r="C18" s="1">
        <v>734</v>
      </c>
    </row>
    <row r="19" spans="1:3">
      <c r="A19" s="1">
        <v>1998</v>
      </c>
      <c r="B19" s="1">
        <v>597</v>
      </c>
      <c r="C19" s="1">
        <v>793</v>
      </c>
    </row>
    <row r="20" spans="1:3">
      <c r="A20" s="1">
        <v>1999</v>
      </c>
      <c r="B20" s="1">
        <v>620</v>
      </c>
      <c r="C20" s="1">
        <v>823</v>
      </c>
    </row>
    <row r="21" spans="1:3">
      <c r="A21" s="1">
        <v>2000</v>
      </c>
      <c r="B21" s="1">
        <v>627</v>
      </c>
      <c r="C21" s="1">
        <v>873</v>
      </c>
    </row>
    <row r="22" spans="1:3">
      <c r="A22" s="1">
        <v>2001</v>
      </c>
      <c r="B22" s="1">
        <v>717</v>
      </c>
      <c r="C22" s="1">
        <v>942</v>
      </c>
    </row>
    <row r="23" spans="1:3">
      <c r="A23" s="1">
        <v>2002</v>
      </c>
      <c r="B23" s="1">
        <v>760</v>
      </c>
      <c r="C23" s="1">
        <v>961</v>
      </c>
    </row>
    <row r="24" spans="1:3">
      <c r="A24" s="1">
        <v>2003</v>
      </c>
      <c r="B24" s="1">
        <v>817</v>
      </c>
      <c r="C24" s="1">
        <v>983</v>
      </c>
    </row>
    <row r="25" spans="1:3">
      <c r="A25" s="1">
        <v>2004</v>
      </c>
      <c r="B25" s="1">
        <v>752</v>
      </c>
      <c r="C25" s="1">
        <v>1061</v>
      </c>
    </row>
    <row r="26" spans="1:3">
      <c r="A26" s="1">
        <v>2005</v>
      </c>
      <c r="B26" s="1">
        <v>785</v>
      </c>
      <c r="C26" s="1">
        <v>1084</v>
      </c>
    </row>
    <row r="27" spans="1:3">
      <c r="A27" s="1">
        <v>2006</v>
      </c>
      <c r="B27" s="1">
        <v>794</v>
      </c>
      <c r="C27" s="1">
        <v>1099</v>
      </c>
    </row>
    <row r="28" spans="1:3">
      <c r="A28" s="1">
        <v>2007</v>
      </c>
      <c r="B28" s="1">
        <v>806</v>
      </c>
      <c r="C28" s="1">
        <v>1147</v>
      </c>
    </row>
    <row r="29" spans="1:3">
      <c r="A29" s="1">
        <v>2008</v>
      </c>
      <c r="B29" s="1">
        <v>858</v>
      </c>
      <c r="C29" s="1">
        <v>1220</v>
      </c>
    </row>
    <row r="30" spans="1:3">
      <c r="A30" s="1">
        <v>2009</v>
      </c>
      <c r="B30" s="1">
        <v>861</v>
      </c>
      <c r="C30" s="1">
        <v>1208</v>
      </c>
    </row>
    <row r="31" spans="1:3">
      <c r="A31" s="1">
        <v>2010</v>
      </c>
      <c r="B31" s="1">
        <v>784</v>
      </c>
      <c r="C31" s="1">
        <v>1152</v>
      </c>
    </row>
    <row r="32" spans="1:3">
      <c r="A32" s="1">
        <v>2011</v>
      </c>
      <c r="B32" s="1">
        <v>775</v>
      </c>
      <c r="C32" s="1">
        <v>1179</v>
      </c>
    </row>
    <row r="33" spans="1:3">
      <c r="A33" s="1">
        <v>2012</v>
      </c>
      <c r="B33" s="1">
        <v>831</v>
      </c>
      <c r="C33" s="1">
        <v>1204</v>
      </c>
    </row>
    <row r="34" spans="1:3">
      <c r="A34" s="1">
        <v>2013</v>
      </c>
      <c r="B34" s="1">
        <v>860</v>
      </c>
      <c r="C34" s="1">
        <v>1249</v>
      </c>
    </row>
    <row r="35" spans="1:3">
      <c r="A35" s="1">
        <v>2014</v>
      </c>
      <c r="B35" s="1">
        <v>855</v>
      </c>
      <c r="C35" s="1">
        <v>1263</v>
      </c>
    </row>
    <row r="36" spans="1:3">
      <c r="A36" s="1">
        <v>2015</v>
      </c>
      <c r="B36" s="1">
        <v>875</v>
      </c>
      <c r="C36" s="1">
        <v>1247</v>
      </c>
    </row>
    <row r="37" spans="1:3">
      <c r="A37" s="1">
        <v>2016</v>
      </c>
      <c r="B37" s="1">
        <v>943</v>
      </c>
      <c r="C37" s="1">
        <v>1335</v>
      </c>
    </row>
    <row r="38" spans="1:3">
      <c r="A38" s="1">
        <v>2017</v>
      </c>
      <c r="B38" s="1">
        <v>1010</v>
      </c>
      <c r="C38" s="1">
        <v>1468</v>
      </c>
    </row>
    <row r="39" spans="1:3">
      <c r="A39" s="1">
        <v>2018</v>
      </c>
      <c r="B39" s="1">
        <v>1029</v>
      </c>
      <c r="C39" s="1">
        <v>1509</v>
      </c>
    </row>
    <row r="40" spans="1:3">
      <c r="A40" s="1">
        <v>2019</v>
      </c>
      <c r="B40" s="1">
        <v>1084</v>
      </c>
      <c r="C40" s="1">
        <v>1525</v>
      </c>
    </row>
    <row r="41" spans="1:3">
      <c r="A41" s="1">
        <v>2020</v>
      </c>
      <c r="B41" s="1">
        <v>1105</v>
      </c>
      <c r="C41" s="1">
        <v>1526</v>
      </c>
    </row>
    <row r="42" spans="1:3">
      <c r="A42" s="1">
        <v>2021</v>
      </c>
      <c r="B42" s="1">
        <v>1104</v>
      </c>
      <c r="C42" s="1">
        <v>1512</v>
      </c>
    </row>
    <row r="43" spans="1:3">
      <c r="A43" s="1">
        <v>2022</v>
      </c>
      <c r="B43" s="1">
        <v>1123</v>
      </c>
      <c r="C43" s="1">
        <v>1540</v>
      </c>
    </row>
    <row r="44" spans="1:3">
      <c r="A44" s="1">
        <v>2023</v>
      </c>
      <c r="B44" s="1">
        <v>1090</v>
      </c>
      <c r="C44" s="1">
        <v>1481</v>
      </c>
    </row>
    <row r="45" spans="1:3">
      <c r="A45" s="1">
        <v>2024</v>
      </c>
      <c r="B45" s="1">
        <v>970</v>
      </c>
      <c r="C45" s="1">
        <v>1326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7"/>
  <sheetViews>
    <sheetView zoomScale="90" zoomScaleNormal="90" workbookViewId="0">
      <selection activeCell="O16" sqref="O16"/>
    </sheetView>
  </sheetViews>
  <sheetFormatPr baseColWidth="10" defaultColWidth="10.83203125" defaultRowHeight="15"/>
  <cols>
    <col min="1" max="1" width="12" style="10" customWidth="1"/>
    <col min="2" max="2" width="11.33203125" style="11" customWidth="1"/>
    <col min="3" max="16384" width="10.83203125" style="2"/>
  </cols>
  <sheetData>
    <row r="1" spans="1:7">
      <c r="G1" s="2" t="s">
        <v>9</v>
      </c>
    </row>
    <row r="3" spans="1:7">
      <c r="A3" s="10">
        <v>1980</v>
      </c>
      <c r="B3" s="11">
        <v>5318151</v>
      </c>
    </row>
    <row r="4" spans="1:7">
      <c r="A4" s="10">
        <v>1981</v>
      </c>
      <c r="B4" s="11">
        <v>5815639</v>
      </c>
    </row>
    <row r="5" spans="1:7">
      <c r="A5" s="10">
        <v>1982</v>
      </c>
      <c r="B5" s="11">
        <v>5613142</v>
      </c>
    </row>
    <row r="6" spans="1:7">
      <c r="A6" s="10">
        <v>1983</v>
      </c>
      <c r="B6" s="11">
        <v>6004492</v>
      </c>
    </row>
    <row r="7" spans="1:7">
      <c r="A7" s="10">
        <v>1984</v>
      </c>
      <c r="B7" s="11">
        <v>7002390</v>
      </c>
    </row>
    <row r="8" spans="1:7">
      <c r="A8" s="10">
        <v>1985</v>
      </c>
      <c r="B8" s="11">
        <v>6719190</v>
      </c>
    </row>
    <row r="9" spans="1:7">
      <c r="A9" s="10">
        <v>1986</v>
      </c>
      <c r="B9" s="11">
        <v>6546021</v>
      </c>
    </row>
    <row r="10" spans="1:7">
      <c r="A10" s="10">
        <v>1987</v>
      </c>
      <c r="B10" s="11">
        <v>7261787</v>
      </c>
    </row>
    <row r="11" spans="1:7">
      <c r="A11" s="10">
        <v>1988</v>
      </c>
      <c r="B11" s="11">
        <v>8310833</v>
      </c>
    </row>
    <row r="12" spans="1:7">
      <c r="A12" s="10">
        <v>1989</v>
      </c>
      <c r="B12" s="11">
        <v>9190566</v>
      </c>
    </row>
    <row r="13" spans="1:7">
      <c r="A13" s="10">
        <v>1990</v>
      </c>
      <c r="B13" s="11">
        <v>8343338</v>
      </c>
    </row>
    <row r="14" spans="1:7">
      <c r="A14" s="10">
        <v>1991</v>
      </c>
      <c r="B14" s="11">
        <v>7924300</v>
      </c>
    </row>
    <row r="15" spans="1:7">
      <c r="A15" s="10">
        <v>1992</v>
      </c>
      <c r="B15" s="11">
        <v>8434541</v>
      </c>
    </row>
    <row r="16" spans="1:7">
      <c r="A16" s="10">
        <v>1993</v>
      </c>
      <c r="B16" s="11">
        <v>7590303</v>
      </c>
    </row>
    <row r="17" spans="1:2">
      <c r="A17" s="10">
        <v>1994</v>
      </c>
      <c r="B17" s="11">
        <v>7512412</v>
      </c>
    </row>
    <row r="18" spans="1:2">
      <c r="A18" s="10">
        <v>1995</v>
      </c>
      <c r="B18" s="11">
        <v>7839567</v>
      </c>
    </row>
    <row r="19" spans="1:2">
      <c r="A19" s="10">
        <v>1996</v>
      </c>
      <c r="B19" s="11">
        <v>8345768</v>
      </c>
    </row>
    <row r="20" spans="1:2">
      <c r="A20" s="10">
        <v>1997</v>
      </c>
      <c r="B20" s="11">
        <v>8078393</v>
      </c>
    </row>
    <row r="21" spans="1:2">
      <c r="A21" s="10">
        <v>1998</v>
      </c>
      <c r="B21" s="11">
        <v>8518547</v>
      </c>
    </row>
    <row r="22" spans="1:2">
      <c r="A22" s="10">
        <v>1999</v>
      </c>
      <c r="B22" s="11">
        <v>9422327</v>
      </c>
    </row>
    <row r="23" spans="1:2">
      <c r="A23" s="10">
        <v>2000</v>
      </c>
      <c r="B23" s="11">
        <v>9498956</v>
      </c>
    </row>
    <row r="24" spans="1:2">
      <c r="A24" s="10">
        <v>2001</v>
      </c>
      <c r="B24" s="11">
        <v>11103863</v>
      </c>
    </row>
    <row r="25" spans="1:2">
      <c r="A25" s="10">
        <v>2002</v>
      </c>
      <c r="B25" s="11">
        <v>11527779</v>
      </c>
    </row>
    <row r="26" spans="1:2">
      <c r="A26" s="10">
        <v>2003</v>
      </c>
      <c r="B26" s="11">
        <v>12172068</v>
      </c>
    </row>
    <row r="27" spans="1:2">
      <c r="A27" s="10">
        <v>2004</v>
      </c>
      <c r="B27" s="11">
        <v>11818565</v>
      </c>
    </row>
    <row r="28" spans="1:2">
      <c r="A28" s="10">
        <v>2005</v>
      </c>
      <c r="B28" s="11">
        <v>11886274</v>
      </c>
    </row>
    <row r="29" spans="1:2">
      <c r="A29" s="10">
        <v>2006</v>
      </c>
      <c r="B29" s="11">
        <v>12182785</v>
      </c>
    </row>
    <row r="30" spans="1:2">
      <c r="A30" s="10">
        <v>2007</v>
      </c>
      <c r="B30" s="11">
        <v>12378123</v>
      </c>
    </row>
    <row r="31" spans="1:2">
      <c r="A31" s="10">
        <v>2008</v>
      </c>
      <c r="B31" s="11">
        <v>12999350</v>
      </c>
    </row>
    <row r="32" spans="1:2">
      <c r="A32" s="10">
        <v>2009</v>
      </c>
      <c r="B32" s="11">
        <v>11789929</v>
      </c>
    </row>
    <row r="33" spans="1:2">
      <c r="A33" s="10">
        <v>2010</v>
      </c>
      <c r="B33" s="11">
        <v>11806559</v>
      </c>
    </row>
    <row r="34" spans="1:2">
      <c r="A34" s="10">
        <v>2011</v>
      </c>
      <c r="B34" s="11">
        <v>12546086</v>
      </c>
    </row>
    <row r="35" spans="1:2">
      <c r="A35" s="10">
        <v>2012</v>
      </c>
      <c r="B35" s="11">
        <v>12612197</v>
      </c>
    </row>
    <row r="36" spans="1:2">
      <c r="A36" s="10">
        <v>2013</v>
      </c>
      <c r="B36" s="11">
        <v>13712937</v>
      </c>
    </row>
    <row r="37" spans="1:2">
      <c r="A37" s="10">
        <v>2014</v>
      </c>
      <c r="B37" s="11">
        <v>14210007</v>
      </c>
    </row>
    <row r="38" spans="1:2">
      <c r="A38" s="10">
        <v>2015</v>
      </c>
      <c r="B38" s="11">
        <v>14897895</v>
      </c>
    </row>
    <row r="39" spans="1:2">
      <c r="A39" s="10">
        <v>2016</v>
      </c>
      <c r="B39" s="11">
        <v>13739586</v>
      </c>
    </row>
    <row r="40" spans="1:2">
      <c r="A40" s="10">
        <v>2017</v>
      </c>
      <c r="B40" s="11">
        <v>14216086</v>
      </c>
    </row>
    <row r="41" spans="1:2">
      <c r="A41" s="10">
        <v>2018</v>
      </c>
      <c r="B41" s="11">
        <v>13437055</v>
      </c>
    </row>
    <row r="42" spans="1:2">
      <c r="A42" s="10">
        <v>2019</v>
      </c>
      <c r="B42" s="11">
        <v>11523822</v>
      </c>
    </row>
    <row r="43" spans="1:2">
      <c r="A43" s="10">
        <v>2020</v>
      </c>
      <c r="B43" s="11">
        <v>10842108</v>
      </c>
    </row>
    <row r="44" spans="1:2">
      <c r="A44" s="10">
        <v>2021</v>
      </c>
      <c r="B44" s="11">
        <v>11361329</v>
      </c>
    </row>
    <row r="45" spans="1:2">
      <c r="A45" s="10">
        <v>2022</v>
      </c>
      <c r="B45" s="11">
        <v>12817370</v>
      </c>
    </row>
    <row r="46" spans="1:2">
      <c r="A46" s="10">
        <v>2023</v>
      </c>
      <c r="B46" s="11">
        <v>10661049.135</v>
      </c>
    </row>
    <row r="47" spans="1:2">
      <c r="A47" s="10">
        <v>2024</v>
      </c>
      <c r="B47" s="11">
        <v>12641323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8"/>
  <sheetViews>
    <sheetView zoomScale="110" workbookViewId="0">
      <selection activeCell="D34" sqref="D34"/>
    </sheetView>
  </sheetViews>
  <sheetFormatPr baseColWidth="10" defaultColWidth="10.83203125" defaultRowHeight="15"/>
  <cols>
    <col min="1" max="1" width="10.83203125" style="2"/>
    <col min="2" max="2" width="19.1640625" style="2" customWidth="1"/>
    <col min="3" max="3" width="15.6640625" style="2" bestFit="1" customWidth="1"/>
    <col min="4" max="4" width="17.1640625" style="2" bestFit="1" customWidth="1"/>
    <col min="5" max="5" width="17.83203125" style="2" bestFit="1" customWidth="1"/>
    <col min="6" max="6" width="17.83203125" style="2" customWidth="1"/>
    <col min="7" max="16384" width="10.83203125" style="2"/>
  </cols>
  <sheetData>
    <row r="2" spans="1:5">
      <c r="B2" s="12" t="s">
        <v>10</v>
      </c>
    </row>
    <row r="4" spans="1:5">
      <c r="B4" s="13" t="s">
        <v>11</v>
      </c>
      <c r="C4" s="14">
        <v>882963.65899999999</v>
      </c>
      <c r="D4" s="15" t="s">
        <v>12</v>
      </c>
      <c r="E4" s="16">
        <v>486522.04699999996</v>
      </c>
    </row>
    <row r="5" spans="1:5">
      <c r="B5" s="17"/>
      <c r="C5" s="17"/>
      <c r="D5" s="15" t="s">
        <v>13</v>
      </c>
      <c r="E5" s="16">
        <v>102454.518</v>
      </c>
    </row>
    <row r="6" spans="1:5">
      <c r="A6" s="18"/>
      <c r="B6" s="17"/>
      <c r="C6" s="17"/>
      <c r="D6" s="15" t="s">
        <v>14</v>
      </c>
      <c r="E6" s="16">
        <v>101538.408</v>
      </c>
    </row>
    <row r="7" spans="1:5">
      <c r="A7" s="18"/>
      <c r="B7" s="13" t="s">
        <v>15</v>
      </c>
      <c r="C7" s="19">
        <v>1475469.2907999998</v>
      </c>
      <c r="D7" s="20" t="s">
        <v>16</v>
      </c>
      <c r="E7" s="21">
        <v>460480.90980000014</v>
      </c>
    </row>
    <row r="8" spans="1:5">
      <c r="A8" s="18"/>
      <c r="B8" s="22"/>
      <c r="C8" s="22"/>
      <c r="D8" s="20" t="s">
        <v>13</v>
      </c>
      <c r="E8" s="21">
        <v>294204.16600000003</v>
      </c>
    </row>
    <row r="9" spans="1:5">
      <c r="A9" s="18"/>
      <c r="B9" s="22"/>
      <c r="C9" s="22"/>
      <c r="D9" s="15" t="s">
        <v>17</v>
      </c>
      <c r="E9" s="16">
        <v>150002.58299999998</v>
      </c>
    </row>
    <row r="10" spans="1:5">
      <c r="B10" s="22"/>
      <c r="C10" s="22"/>
      <c r="D10" s="20" t="s">
        <v>18</v>
      </c>
      <c r="E10" s="21">
        <v>110915.853</v>
      </c>
    </row>
    <row r="11" spans="1:5">
      <c r="B11" s="23" t="s">
        <v>19</v>
      </c>
      <c r="C11" s="19">
        <v>691386.1</v>
      </c>
      <c r="D11" s="20" t="s">
        <v>13</v>
      </c>
      <c r="E11" s="21">
        <v>634845</v>
      </c>
    </row>
    <row r="12" spans="1:5">
      <c r="B12" s="18"/>
      <c r="C12" s="18"/>
      <c r="D12" s="20" t="s">
        <v>20</v>
      </c>
      <c r="E12" s="21">
        <v>28014</v>
      </c>
    </row>
    <row r="13" spans="1:5">
      <c r="B13" s="18"/>
      <c r="C13" s="18"/>
      <c r="D13" s="20" t="s">
        <v>21</v>
      </c>
      <c r="E13" s="21">
        <v>18200</v>
      </c>
    </row>
    <row r="14" spans="1:5">
      <c r="B14" s="23" t="s">
        <v>18</v>
      </c>
      <c r="C14" s="19">
        <v>1009957.6130000002</v>
      </c>
      <c r="D14" s="24" t="s">
        <v>22</v>
      </c>
      <c r="E14" s="25">
        <v>748397.81299999997</v>
      </c>
    </row>
    <row r="15" spans="1:5">
      <c r="B15" s="18"/>
      <c r="C15" s="18"/>
      <c r="D15" s="20" t="s">
        <v>13</v>
      </c>
      <c r="E15" s="21">
        <v>78945</v>
      </c>
    </row>
    <row r="16" spans="1:5">
      <c r="B16" s="18"/>
      <c r="C16" s="18"/>
      <c r="D16" s="20" t="s">
        <v>15</v>
      </c>
      <c r="E16" s="21">
        <v>77000</v>
      </c>
    </row>
    <row r="17" spans="2:5">
      <c r="B17" s="18"/>
      <c r="C17" s="18"/>
      <c r="D17" s="20" t="s">
        <v>16</v>
      </c>
      <c r="E17" s="21">
        <v>70000</v>
      </c>
    </row>
    <row r="18" spans="2:5">
      <c r="B18" s="23" t="s">
        <v>16</v>
      </c>
      <c r="C18" s="19">
        <v>3903506.5439999998</v>
      </c>
      <c r="D18" s="20" t="s">
        <v>18</v>
      </c>
      <c r="E18" s="21">
        <v>1605578.79</v>
      </c>
    </row>
    <row r="19" spans="2:5">
      <c r="B19" s="18"/>
      <c r="C19" s="18"/>
      <c r="D19" s="20" t="s">
        <v>15</v>
      </c>
      <c r="E19" s="21">
        <v>818510.68900000001</v>
      </c>
    </row>
    <row r="20" spans="2:5">
      <c r="B20" s="18"/>
      <c r="C20" s="18"/>
      <c r="D20" s="20" t="s">
        <v>16</v>
      </c>
      <c r="E20" s="21">
        <v>727301</v>
      </c>
    </row>
    <row r="21" spans="2:5">
      <c r="B21" s="18"/>
      <c r="C21" s="18"/>
      <c r="D21" s="20" t="s">
        <v>22</v>
      </c>
      <c r="E21" s="21">
        <v>502103.065</v>
      </c>
    </row>
    <row r="22" spans="2:5">
      <c r="B22" s="23" t="s">
        <v>23</v>
      </c>
      <c r="C22" s="19">
        <v>1278294.7239999999</v>
      </c>
      <c r="D22" s="20" t="s">
        <v>23</v>
      </c>
      <c r="E22" s="21">
        <v>577241.89899999998</v>
      </c>
    </row>
    <row r="23" spans="2:5">
      <c r="B23" s="18"/>
      <c r="C23" s="18"/>
      <c r="D23" s="20" t="s">
        <v>24</v>
      </c>
      <c r="E23" s="21">
        <v>172008.05000000005</v>
      </c>
    </row>
    <row r="24" spans="2:5">
      <c r="B24" s="18"/>
      <c r="C24" s="18"/>
      <c r="D24" s="20" t="s">
        <v>25</v>
      </c>
      <c r="E24" s="21">
        <v>168939.17799999999</v>
      </c>
    </row>
    <row r="25" spans="2:5">
      <c r="B25" s="18"/>
      <c r="C25" s="18"/>
      <c r="D25" s="20" t="s">
        <v>26</v>
      </c>
      <c r="E25" s="21">
        <v>124989.3</v>
      </c>
    </row>
    <row r="26" spans="2:5">
      <c r="B26" s="23" t="s">
        <v>27</v>
      </c>
      <c r="C26" s="19">
        <v>543616.91</v>
      </c>
      <c r="D26" s="20" t="s">
        <v>27</v>
      </c>
      <c r="E26" s="21">
        <v>90514.5</v>
      </c>
    </row>
    <row r="27" spans="2:5">
      <c r="B27" s="18"/>
      <c r="C27" s="18"/>
      <c r="D27" s="20" t="s">
        <v>28</v>
      </c>
      <c r="E27" s="21">
        <v>81484</v>
      </c>
    </row>
    <row r="28" spans="2:5">
      <c r="B28" s="26"/>
      <c r="C28" s="26"/>
      <c r="D28" s="20" t="s">
        <v>29</v>
      </c>
      <c r="E28" s="21">
        <v>58155.5</v>
      </c>
    </row>
  </sheetData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26"/>
  <sheetViews>
    <sheetView topLeftCell="A16" zoomScale="85" zoomScaleNormal="85" workbookViewId="0">
      <selection activeCell="R20" sqref="R20"/>
    </sheetView>
  </sheetViews>
  <sheetFormatPr baseColWidth="10" defaultColWidth="11.5" defaultRowHeight="15"/>
  <cols>
    <col min="1" max="1" width="11.5" style="32"/>
    <col min="2" max="2" width="11.5" style="1"/>
    <col min="3" max="3" width="11.5" style="30"/>
    <col min="4" max="16384" width="11.5" style="1"/>
  </cols>
  <sheetData>
    <row r="2" spans="2:11" ht="16">
      <c r="B2" s="157" t="s">
        <v>30</v>
      </c>
      <c r="C2" s="157"/>
      <c r="D2" s="157"/>
      <c r="E2" s="157"/>
      <c r="F2" s="157"/>
      <c r="G2" s="157"/>
      <c r="H2" s="157"/>
      <c r="I2" s="157"/>
      <c r="J2" s="157"/>
      <c r="K2" s="157"/>
    </row>
    <row r="13" spans="2:11">
      <c r="C13" s="27">
        <v>2020</v>
      </c>
      <c r="D13" s="27">
        <v>2021</v>
      </c>
      <c r="E13" s="27">
        <v>2022</v>
      </c>
      <c r="F13" s="28">
        <v>2023</v>
      </c>
      <c r="G13" s="28">
        <v>2024</v>
      </c>
    </row>
    <row r="14" spans="2:11">
      <c r="B14" s="29" t="s">
        <v>31</v>
      </c>
      <c r="C14" s="30">
        <v>2328060.2919999994</v>
      </c>
      <c r="D14" s="4">
        <v>2247825.5329999994</v>
      </c>
      <c r="E14" s="4">
        <v>2370491.2566211196</v>
      </c>
      <c r="F14" s="4">
        <v>1692061.6640000003</v>
      </c>
      <c r="G14" s="4">
        <v>1184908.1780000001</v>
      </c>
    </row>
    <row r="15" spans="2:11">
      <c r="B15" s="29" t="s">
        <v>32</v>
      </c>
      <c r="C15" s="30">
        <v>1963189.6639999999</v>
      </c>
      <c r="D15" s="4">
        <v>1701433.693</v>
      </c>
      <c r="E15" s="4">
        <v>2092158.68610112</v>
      </c>
      <c r="F15" s="4">
        <v>1600047.8460000004</v>
      </c>
      <c r="G15" s="4">
        <v>1191974.7471600003</v>
      </c>
    </row>
    <row r="16" spans="2:11">
      <c r="B16" s="29" t="s">
        <v>33</v>
      </c>
      <c r="C16" s="30">
        <v>2358967.0459999996</v>
      </c>
      <c r="D16" s="4">
        <v>2107683.807</v>
      </c>
      <c r="E16" s="4">
        <v>2028652.4709858</v>
      </c>
      <c r="F16" s="4">
        <v>2049015.6459999997</v>
      </c>
      <c r="G16" s="4">
        <v>1319930.9400000002</v>
      </c>
    </row>
    <row r="17" spans="2:7">
      <c r="B17" s="29" t="s">
        <v>34</v>
      </c>
      <c r="C17" s="30">
        <v>1538851.5899999999</v>
      </c>
      <c r="D17" s="4">
        <v>1716196.9979999999</v>
      </c>
      <c r="E17" s="4">
        <v>2397145.6086466</v>
      </c>
      <c r="F17" s="4">
        <v>1823159.1140000003</v>
      </c>
      <c r="G17" s="4">
        <v>1422902.3619999997</v>
      </c>
    </row>
    <row r="18" spans="2:7">
      <c r="B18" s="29" t="s">
        <v>35</v>
      </c>
      <c r="C18" s="30">
        <v>1829402.156</v>
      </c>
      <c r="D18" s="4">
        <v>1844228.0120000001</v>
      </c>
      <c r="E18" s="4">
        <v>1981290.6451457997</v>
      </c>
      <c r="F18" s="4">
        <v>2293966.3080000002</v>
      </c>
      <c r="G18" s="4">
        <v>1544615.4595999999</v>
      </c>
    </row>
    <row r="19" spans="2:7">
      <c r="B19" s="29" t="s">
        <v>36</v>
      </c>
      <c r="C19" s="30">
        <v>1434601.656</v>
      </c>
      <c r="D19" s="4">
        <v>1977190.0840000003</v>
      </c>
      <c r="E19" s="4">
        <v>2380725.2204433996</v>
      </c>
      <c r="F19" s="4">
        <v>1297120.5220000001</v>
      </c>
      <c r="G19" s="4">
        <v>1386255.54</v>
      </c>
    </row>
    <row r="20" spans="2:7">
      <c r="B20" s="29" t="s">
        <v>37</v>
      </c>
      <c r="C20" s="30">
        <v>1884477.1939999999</v>
      </c>
      <c r="D20" s="4">
        <v>1691526.5180000002</v>
      </c>
      <c r="E20" s="4">
        <v>1938202.4329940802</v>
      </c>
      <c r="F20" s="4">
        <v>1851384.2740000002</v>
      </c>
      <c r="G20" s="4">
        <v>3420191.2940000007</v>
      </c>
    </row>
    <row r="21" spans="2:7">
      <c r="B21" s="29" t="s">
        <v>38</v>
      </c>
      <c r="C21" s="30">
        <v>1722017.534</v>
      </c>
      <c r="D21" s="4">
        <v>1842705.9750000003</v>
      </c>
      <c r="E21" s="4">
        <v>2125412.4268581597</v>
      </c>
      <c r="F21" s="4">
        <v>1952364.108</v>
      </c>
      <c r="G21" s="4">
        <v>2186947.182</v>
      </c>
    </row>
    <row r="22" spans="2:7">
      <c r="B22" s="29" t="s">
        <v>39</v>
      </c>
      <c r="C22" s="30">
        <v>1566051.1500000004</v>
      </c>
      <c r="D22" s="4">
        <v>1714609.7199999997</v>
      </c>
      <c r="E22" s="4">
        <v>1910237.3916869997</v>
      </c>
      <c r="F22" s="4">
        <v>1598637.8119999999</v>
      </c>
      <c r="G22" s="4">
        <v>2559209.7920000004</v>
      </c>
    </row>
    <row r="23" spans="2:7">
      <c r="B23" s="29" t="s">
        <v>40</v>
      </c>
      <c r="C23" s="30">
        <v>1628348.7579999999</v>
      </c>
      <c r="D23" s="4">
        <v>1853994.5789999999</v>
      </c>
      <c r="E23" s="4">
        <v>2205362.6087533999</v>
      </c>
      <c r="F23" s="4">
        <v>2169006.6380000003</v>
      </c>
      <c r="G23" s="4">
        <v>2016618.4299999997</v>
      </c>
    </row>
    <row r="24" spans="2:7">
      <c r="B24" s="29" t="s">
        <v>41</v>
      </c>
      <c r="C24" s="30">
        <v>1715792.142</v>
      </c>
      <c r="D24" s="4">
        <v>2015187.8779999998</v>
      </c>
      <c r="E24" s="4">
        <v>1899968.3364797598</v>
      </c>
      <c r="F24" s="4">
        <v>1325831.3779999998</v>
      </c>
      <c r="G24" s="4">
        <v>1920085.7719999999</v>
      </c>
    </row>
    <row r="25" spans="2:7">
      <c r="B25" s="29" t="s">
        <v>42</v>
      </c>
      <c r="C25" s="30">
        <v>1714455.2420000001</v>
      </c>
      <c r="D25" s="4">
        <v>2010072.8559999999</v>
      </c>
      <c r="E25" s="4">
        <v>2305091.8570870003</v>
      </c>
      <c r="F25" s="4">
        <v>1669502.96</v>
      </c>
      <c r="G25" s="4">
        <v>2002908.2479999997</v>
      </c>
    </row>
    <row r="26" spans="2:7">
      <c r="B26" s="29" t="s">
        <v>43</v>
      </c>
      <c r="C26" s="31">
        <v>21684214.423999995</v>
      </c>
      <c r="D26" s="31">
        <v>22722656</v>
      </c>
      <c r="E26" s="31">
        <v>25634738.941803239</v>
      </c>
      <c r="F26" s="31">
        <v>21322098.270000007</v>
      </c>
      <c r="G26" s="31">
        <v>22156547.944760006</v>
      </c>
    </row>
  </sheetData>
  <mergeCells count="1">
    <mergeCell ref="B2:K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04"/>
  <sheetViews>
    <sheetView topLeftCell="A4" zoomScale="70" zoomScaleNormal="70" workbookViewId="0">
      <selection activeCell="N7" sqref="N7"/>
    </sheetView>
  </sheetViews>
  <sheetFormatPr baseColWidth="10" defaultColWidth="11.5" defaultRowHeight="15"/>
  <cols>
    <col min="1" max="1" width="5.33203125" style="33" bestFit="1" customWidth="1"/>
    <col min="2" max="2" width="23.5" style="36" customWidth="1"/>
    <col min="3" max="3" width="12" style="37" bestFit="1" customWidth="1"/>
    <col min="4" max="4" width="10.5" style="35" customWidth="1"/>
    <col min="5" max="5" width="11.5" style="38"/>
    <col min="6" max="13" width="11.5" style="35"/>
    <col min="14" max="14" width="11.5" style="35" customWidth="1"/>
    <col min="15" max="15" width="5.33203125" style="33" bestFit="1" customWidth="1"/>
    <col min="16" max="16384" width="11.5" style="35"/>
  </cols>
  <sheetData>
    <row r="2" spans="1:10" ht="24">
      <c r="B2" s="158" t="s">
        <v>44</v>
      </c>
      <c r="C2" s="158"/>
      <c r="D2" s="158"/>
      <c r="E2" s="158"/>
      <c r="F2" s="158"/>
      <c r="G2" s="158"/>
      <c r="H2" s="158"/>
      <c r="I2" s="158"/>
      <c r="J2" s="158"/>
    </row>
    <row r="3" spans="1:10" ht="24">
      <c r="I3" s="34"/>
    </row>
    <row r="4" spans="1:10">
      <c r="A4" s="39" t="s">
        <v>45</v>
      </c>
      <c r="B4" s="39" t="s">
        <v>46</v>
      </c>
      <c r="C4" s="40" t="s">
        <v>43</v>
      </c>
    </row>
    <row r="5" spans="1:10">
      <c r="A5" s="35">
        <v>58</v>
      </c>
      <c r="B5" s="1" t="s">
        <v>47</v>
      </c>
      <c r="C5" s="41">
        <v>82486.5</v>
      </c>
      <c r="D5" s="42">
        <f t="shared" ref="D5:D62" si="0">C5/$C$63</f>
        <v>3.7228949295554851E-3</v>
      </c>
    </row>
    <row r="6" spans="1:10">
      <c r="A6" s="35">
        <v>57</v>
      </c>
      <c r="B6" s="1" t="s">
        <v>48</v>
      </c>
      <c r="C6" s="41">
        <v>249082.66099999999</v>
      </c>
      <c r="D6" s="42">
        <f t="shared" si="0"/>
        <v>1.1241943538361885E-2</v>
      </c>
    </row>
    <row r="7" spans="1:10">
      <c r="A7" s="35">
        <v>56</v>
      </c>
      <c r="B7" s="1" t="s">
        <v>49</v>
      </c>
      <c r="C7" s="41">
        <v>734</v>
      </c>
      <c r="D7" s="42">
        <f t="shared" si="0"/>
        <v>3.3127904303052332E-5</v>
      </c>
    </row>
    <row r="8" spans="1:10">
      <c r="A8" s="35">
        <v>55</v>
      </c>
      <c r="B8" s="1" t="s">
        <v>50</v>
      </c>
      <c r="C8" s="41">
        <v>33146.6</v>
      </c>
      <c r="D8" s="42">
        <f t="shared" si="0"/>
        <v>1.4960182462827715E-3</v>
      </c>
    </row>
    <row r="9" spans="1:10">
      <c r="A9" s="35">
        <v>54</v>
      </c>
      <c r="B9" s="1" t="s">
        <v>51</v>
      </c>
      <c r="C9" s="41">
        <v>130094</v>
      </c>
      <c r="D9" s="42">
        <f t="shared" si="0"/>
        <v>5.8715825373314573E-3</v>
      </c>
    </row>
    <row r="10" spans="1:10">
      <c r="A10" s="35">
        <v>53</v>
      </c>
      <c r="B10" s="1" t="s">
        <v>52</v>
      </c>
      <c r="C10" s="41">
        <v>15000</v>
      </c>
      <c r="D10" s="42">
        <f t="shared" si="0"/>
        <v>6.7700076913594675E-4</v>
      </c>
    </row>
    <row r="11" spans="1:10">
      <c r="A11" s="35">
        <v>52</v>
      </c>
      <c r="B11" s="1" t="s">
        <v>53</v>
      </c>
      <c r="C11" s="41">
        <v>28470</v>
      </c>
      <c r="D11" s="42">
        <f t="shared" si="0"/>
        <v>1.2849474598200269E-3</v>
      </c>
    </row>
    <row r="12" spans="1:10">
      <c r="A12" s="35">
        <v>51</v>
      </c>
      <c r="B12" s="1" t="s">
        <v>54</v>
      </c>
      <c r="C12" s="41">
        <v>73015.565000000002</v>
      </c>
      <c r="D12" s="42">
        <f t="shared" si="0"/>
        <v>3.2954395775930479E-3</v>
      </c>
    </row>
    <row r="13" spans="1:10">
      <c r="A13" s="35">
        <v>50</v>
      </c>
      <c r="B13" s="1" t="s">
        <v>55</v>
      </c>
      <c r="C13" s="41">
        <v>55</v>
      </c>
      <c r="D13" s="42">
        <f t="shared" si="0"/>
        <v>2.4823361534984714E-6</v>
      </c>
    </row>
    <row r="14" spans="1:10">
      <c r="A14" s="35">
        <v>49</v>
      </c>
      <c r="B14" s="1" t="s">
        <v>27</v>
      </c>
      <c r="C14" s="41">
        <v>676906.95000000007</v>
      </c>
      <c r="D14" s="42">
        <f t="shared" si="0"/>
        <v>3.0551101718897862E-2</v>
      </c>
    </row>
    <row r="15" spans="1:10">
      <c r="A15" s="35">
        <v>48</v>
      </c>
      <c r="B15" s="1" t="s">
        <v>24</v>
      </c>
      <c r="C15" s="41">
        <v>183172.05000000002</v>
      </c>
      <c r="D15" s="42">
        <f t="shared" si="0"/>
        <v>8.2671745822805402E-3</v>
      </c>
    </row>
    <row r="16" spans="1:10">
      <c r="A16" s="35">
        <v>47</v>
      </c>
      <c r="B16" s="1" t="s">
        <v>56</v>
      </c>
      <c r="C16" s="41">
        <v>114197</v>
      </c>
      <c r="D16" s="42">
        <f t="shared" si="0"/>
        <v>5.1540971222011813E-3</v>
      </c>
    </row>
    <row r="17" spans="1:4">
      <c r="A17" s="35">
        <v>46</v>
      </c>
      <c r="B17" s="1" t="s">
        <v>29</v>
      </c>
      <c r="C17" s="41">
        <v>128558.395</v>
      </c>
      <c r="D17" s="42">
        <f t="shared" si="0"/>
        <v>5.8022754862588569E-3</v>
      </c>
    </row>
    <row r="18" spans="1:4">
      <c r="A18" s="35">
        <v>45</v>
      </c>
      <c r="B18" s="1" t="s">
        <v>57</v>
      </c>
      <c r="C18" s="41">
        <v>914.17</v>
      </c>
      <c r="D18" s="42">
        <f t="shared" si="0"/>
        <v>4.1259586208067229E-5</v>
      </c>
    </row>
    <row r="19" spans="1:4">
      <c r="A19" s="35">
        <v>44</v>
      </c>
      <c r="B19" s="1" t="s">
        <v>25</v>
      </c>
      <c r="C19" s="41">
        <v>490468.27100000001</v>
      </c>
      <c r="D19" s="42">
        <f t="shared" si="0"/>
        <v>2.21364931135852E-2</v>
      </c>
    </row>
    <row r="20" spans="1:4">
      <c r="A20" s="35">
        <v>43</v>
      </c>
      <c r="B20" s="1" t="s">
        <v>58</v>
      </c>
      <c r="C20" s="41">
        <v>9223.7210000000014</v>
      </c>
      <c r="D20" s="42">
        <f t="shared" si="0"/>
        <v>4.1629774741969237E-4</v>
      </c>
    </row>
    <row r="21" spans="1:4">
      <c r="A21" s="35">
        <v>42</v>
      </c>
      <c r="B21" s="1" t="s">
        <v>59</v>
      </c>
      <c r="C21" s="41">
        <v>31791</v>
      </c>
      <c r="D21" s="42">
        <f t="shared" si="0"/>
        <v>1.4348354301067256E-3</v>
      </c>
    </row>
    <row r="22" spans="1:4">
      <c r="A22" s="35">
        <v>41</v>
      </c>
      <c r="B22" s="1" t="s">
        <v>60</v>
      </c>
      <c r="C22" s="41">
        <v>33777</v>
      </c>
      <c r="D22" s="42">
        <f t="shared" si="0"/>
        <v>1.524470331940325E-3</v>
      </c>
    </row>
    <row r="23" spans="1:4">
      <c r="A23" s="35">
        <v>40</v>
      </c>
      <c r="B23" s="1" t="s">
        <v>61</v>
      </c>
      <c r="C23" s="41">
        <v>3921</v>
      </c>
      <c r="D23" s="42">
        <f t="shared" si="0"/>
        <v>1.7696800105213649E-4</v>
      </c>
    </row>
    <row r="24" spans="1:4">
      <c r="A24" s="35">
        <v>39</v>
      </c>
      <c r="B24" s="1" t="s">
        <v>62</v>
      </c>
      <c r="C24" s="41">
        <v>290905.82200000004</v>
      </c>
      <c r="D24" s="42">
        <f t="shared" si="0"/>
        <v>1.3129564349341658E-2</v>
      </c>
    </row>
    <row r="25" spans="1:4">
      <c r="A25" s="35">
        <v>38</v>
      </c>
      <c r="B25" s="1" t="s">
        <v>26</v>
      </c>
      <c r="C25" s="41">
        <v>178872.95699999999</v>
      </c>
      <c r="D25" s="42">
        <f t="shared" si="0"/>
        <v>8.0731419644414094E-3</v>
      </c>
    </row>
    <row r="26" spans="1:4">
      <c r="A26" s="35">
        <v>37</v>
      </c>
      <c r="B26" s="1" t="s">
        <v>63</v>
      </c>
      <c r="C26" s="41">
        <v>8532.5</v>
      </c>
      <c r="D26" s="42">
        <f t="shared" si="0"/>
        <v>3.8510060417683105E-4</v>
      </c>
    </row>
    <row r="27" spans="1:4">
      <c r="A27" s="35">
        <v>36</v>
      </c>
      <c r="B27" s="1" t="s">
        <v>64</v>
      </c>
      <c r="C27" s="41">
        <v>79509.439999999988</v>
      </c>
      <c r="D27" s="42">
        <f t="shared" si="0"/>
        <v>3.5885301355712269E-3</v>
      </c>
    </row>
    <row r="28" spans="1:4">
      <c r="A28" s="35">
        <v>35</v>
      </c>
      <c r="B28" s="1" t="s">
        <v>65</v>
      </c>
      <c r="C28" s="41">
        <v>92527</v>
      </c>
      <c r="D28" s="42">
        <f t="shared" si="0"/>
        <v>4.1760566777227833E-3</v>
      </c>
    </row>
    <row r="29" spans="1:4">
      <c r="A29" s="35">
        <v>34</v>
      </c>
      <c r="B29" s="1" t="s">
        <v>66</v>
      </c>
      <c r="C29" s="41">
        <v>48441.5</v>
      </c>
      <c r="D29" s="42">
        <f t="shared" si="0"/>
        <v>2.186328850539931E-3</v>
      </c>
    </row>
    <row r="30" spans="1:4">
      <c r="A30" s="35">
        <v>33</v>
      </c>
      <c r="B30" s="1" t="s">
        <v>67</v>
      </c>
      <c r="C30" s="41">
        <v>4847.1000000000004</v>
      </c>
      <c r="D30" s="42">
        <f t="shared" si="0"/>
        <v>2.1876602853858985E-4</v>
      </c>
    </row>
    <row r="31" spans="1:4">
      <c r="A31" s="35">
        <v>32</v>
      </c>
      <c r="B31" s="1" t="s">
        <v>68</v>
      </c>
      <c r="C31" s="41">
        <v>2203</v>
      </c>
      <c r="D31" s="42">
        <f t="shared" si="0"/>
        <v>9.9428846293766047E-5</v>
      </c>
    </row>
    <row r="32" spans="1:4">
      <c r="A32" s="35">
        <v>31</v>
      </c>
      <c r="B32" s="1" t="s">
        <v>69</v>
      </c>
      <c r="C32" s="41">
        <v>1119</v>
      </c>
      <c r="D32" s="42">
        <f t="shared" si="0"/>
        <v>5.0504257377541632E-5</v>
      </c>
    </row>
    <row r="33" spans="1:4">
      <c r="A33" s="35">
        <v>30</v>
      </c>
      <c r="B33" s="1" t="s">
        <v>70</v>
      </c>
      <c r="C33" s="41">
        <v>45337.983999999982</v>
      </c>
      <c r="D33" s="42">
        <f t="shared" si="0"/>
        <v>2.046256669271549E-3</v>
      </c>
    </row>
    <row r="34" spans="1:4">
      <c r="A34" s="35">
        <v>29</v>
      </c>
      <c r="B34" s="1" t="s">
        <v>71</v>
      </c>
      <c r="C34" s="41">
        <v>108804.5</v>
      </c>
      <c r="D34" s="42">
        <f t="shared" si="0"/>
        <v>4.9107153456968084E-3</v>
      </c>
    </row>
    <row r="35" spans="1:4">
      <c r="A35" s="35">
        <v>28</v>
      </c>
      <c r="B35" s="1" t="s">
        <v>22</v>
      </c>
      <c r="C35" s="41">
        <v>389590.44799999997</v>
      </c>
      <c r="D35" s="42">
        <f t="shared" si="0"/>
        <v>1.7583535529601204E-2</v>
      </c>
    </row>
    <row r="36" spans="1:4">
      <c r="A36" s="35">
        <v>27</v>
      </c>
      <c r="B36" s="1" t="s">
        <v>72</v>
      </c>
      <c r="C36" s="41">
        <v>80.5</v>
      </c>
      <c r="D36" s="42">
        <f t="shared" si="0"/>
        <v>3.633237461029581E-6</v>
      </c>
    </row>
    <row r="37" spans="1:4">
      <c r="A37" s="35">
        <v>26</v>
      </c>
      <c r="B37" s="1" t="s">
        <v>73</v>
      </c>
      <c r="C37" s="41">
        <v>70</v>
      </c>
      <c r="D37" s="42">
        <f t="shared" si="0"/>
        <v>3.1593369226344182E-6</v>
      </c>
    </row>
    <row r="38" spans="1:4">
      <c r="A38" s="35">
        <v>25</v>
      </c>
      <c r="B38" s="1" t="s">
        <v>23</v>
      </c>
      <c r="C38" s="41">
        <v>2089753.0349999999</v>
      </c>
      <c r="D38" s="42">
        <f t="shared" si="0"/>
        <v>9.4317627466611945E-2</v>
      </c>
    </row>
    <row r="39" spans="1:4">
      <c r="A39" s="35">
        <v>24</v>
      </c>
      <c r="B39" s="1" t="s">
        <v>74</v>
      </c>
      <c r="C39" s="41">
        <v>77972.899999999994</v>
      </c>
      <c r="D39" s="42">
        <f t="shared" si="0"/>
        <v>3.5191808847840175E-3</v>
      </c>
    </row>
    <row r="40" spans="1:4">
      <c r="A40" s="35">
        <v>23</v>
      </c>
      <c r="B40" s="1" t="s">
        <v>18</v>
      </c>
      <c r="C40" s="41">
        <v>2211441.5430000001</v>
      </c>
      <c r="D40" s="42">
        <f t="shared" si="0"/>
        <v>9.9809841700678997E-2</v>
      </c>
    </row>
    <row r="41" spans="1:4">
      <c r="A41" s="35">
        <v>22</v>
      </c>
      <c r="B41" s="1" t="s">
        <v>16</v>
      </c>
      <c r="C41" s="41">
        <v>5328409.5548</v>
      </c>
      <c r="D41" s="42">
        <f t="shared" si="0"/>
        <v>0.24048915779139518</v>
      </c>
    </row>
    <row r="42" spans="1:4">
      <c r="A42" s="35">
        <v>21</v>
      </c>
      <c r="B42" s="1" t="s">
        <v>20</v>
      </c>
      <c r="C42" s="41">
        <v>372463.75599999999</v>
      </c>
      <c r="D42" s="42">
        <f t="shared" si="0"/>
        <v>1.6810549952484242E-2</v>
      </c>
    </row>
    <row r="43" spans="1:4">
      <c r="A43" s="35">
        <v>20</v>
      </c>
      <c r="B43" s="1" t="s">
        <v>75</v>
      </c>
      <c r="C43" s="41">
        <v>39100</v>
      </c>
      <c r="D43" s="42">
        <f t="shared" si="0"/>
        <v>1.764715338214368E-3</v>
      </c>
    </row>
    <row r="44" spans="1:4">
      <c r="A44" s="35">
        <v>19</v>
      </c>
      <c r="B44" s="1" t="s">
        <v>19</v>
      </c>
      <c r="C44" s="41">
        <v>1064909.4009999998</v>
      </c>
      <c r="D44" s="42">
        <f t="shared" si="0"/>
        <v>4.8062965569140019E-2</v>
      </c>
    </row>
    <row r="45" spans="1:4">
      <c r="A45" s="35">
        <v>18</v>
      </c>
      <c r="B45" s="1" t="s">
        <v>76</v>
      </c>
      <c r="C45" s="41">
        <v>208004.75457999998</v>
      </c>
      <c r="D45" s="42">
        <f t="shared" si="0"/>
        <v>9.3879585889729226E-3</v>
      </c>
    </row>
    <row r="46" spans="1:4">
      <c r="A46" s="35">
        <v>17</v>
      </c>
      <c r="B46" s="1" t="s">
        <v>77</v>
      </c>
      <c r="C46" s="41">
        <v>19240</v>
      </c>
      <c r="D46" s="42">
        <f t="shared" si="0"/>
        <v>8.6836631987837441E-4</v>
      </c>
    </row>
    <row r="47" spans="1:4">
      <c r="A47" s="35">
        <v>16</v>
      </c>
      <c r="B47" s="1" t="s">
        <v>15</v>
      </c>
      <c r="C47" s="41">
        <v>2334575.6868000003</v>
      </c>
      <c r="D47" s="42">
        <f t="shared" si="0"/>
        <v>0.10536730237131209</v>
      </c>
    </row>
    <row r="48" spans="1:4">
      <c r="A48" s="35">
        <v>15</v>
      </c>
      <c r="B48" s="1" t="s">
        <v>78</v>
      </c>
      <c r="C48" s="41">
        <v>25.09</v>
      </c>
      <c r="D48" s="42">
        <f t="shared" si="0"/>
        <v>1.1323966198413937E-6</v>
      </c>
    </row>
    <row r="49" spans="1:15">
      <c r="A49" s="35">
        <v>14</v>
      </c>
      <c r="B49" s="1" t="s">
        <v>79</v>
      </c>
      <c r="C49" s="41">
        <v>3564.8000000000006</v>
      </c>
      <c r="D49" s="42">
        <f t="shared" si="0"/>
        <v>1.6089148945438824E-4</v>
      </c>
    </row>
    <row r="50" spans="1:15">
      <c r="A50" s="35">
        <v>13</v>
      </c>
      <c r="B50" s="1" t="s">
        <v>80</v>
      </c>
      <c r="C50" s="41">
        <v>24401.279999999999</v>
      </c>
      <c r="D50" s="42">
        <f t="shared" si="0"/>
        <v>1.1013123551934397E-3</v>
      </c>
    </row>
    <row r="51" spans="1:15">
      <c r="A51" s="35">
        <v>12</v>
      </c>
      <c r="B51" s="1" t="s">
        <v>81</v>
      </c>
      <c r="C51" s="41">
        <v>231315.09099999999</v>
      </c>
      <c r="D51" s="42">
        <f t="shared" si="0"/>
        <v>1.0440032967983435E-2</v>
      </c>
    </row>
    <row r="52" spans="1:15">
      <c r="A52" s="35">
        <v>11</v>
      </c>
      <c r="B52" s="1" t="s">
        <v>82</v>
      </c>
      <c r="C52" s="41">
        <v>179.5</v>
      </c>
      <c r="D52" s="42">
        <f t="shared" si="0"/>
        <v>8.1014425373268307E-6</v>
      </c>
    </row>
    <row r="53" spans="1:15">
      <c r="A53" s="35">
        <v>10</v>
      </c>
      <c r="B53" s="1" t="s">
        <v>83</v>
      </c>
      <c r="C53" s="41">
        <v>308157.72599999997</v>
      </c>
      <c r="D53" s="42">
        <f t="shared" si="0"/>
        <v>1.3908201167812289E-2</v>
      </c>
    </row>
    <row r="54" spans="1:15">
      <c r="A54" s="35">
        <v>9</v>
      </c>
      <c r="B54" s="1" t="s">
        <v>84</v>
      </c>
      <c r="C54" s="41">
        <v>0</v>
      </c>
      <c r="D54" s="42">
        <f t="shared" si="0"/>
        <v>0</v>
      </c>
    </row>
    <row r="55" spans="1:15">
      <c r="A55" s="35">
        <v>8</v>
      </c>
      <c r="B55" s="1" t="s">
        <v>17</v>
      </c>
      <c r="C55" s="41">
        <v>276237.58299999998</v>
      </c>
      <c r="D55" s="42">
        <f t="shared" si="0"/>
        <v>1.2467537077016996E-2</v>
      </c>
    </row>
    <row r="56" spans="1:15">
      <c r="A56" s="35">
        <v>7</v>
      </c>
      <c r="B56" s="1" t="s">
        <v>21</v>
      </c>
      <c r="C56" s="41">
        <v>315745</v>
      </c>
      <c r="D56" s="42">
        <f t="shared" si="0"/>
        <v>1.4250640523388635E-2</v>
      </c>
    </row>
    <row r="57" spans="1:15">
      <c r="A57" s="35">
        <v>6</v>
      </c>
      <c r="B57" s="1" t="s">
        <v>14</v>
      </c>
      <c r="C57" s="41">
        <v>128619.408</v>
      </c>
      <c r="D57" s="42">
        <f t="shared" si="0"/>
        <v>5.8050292094540094E-3</v>
      </c>
    </row>
    <row r="58" spans="1:15">
      <c r="A58" s="35">
        <v>5</v>
      </c>
      <c r="B58" s="1" t="s">
        <v>13</v>
      </c>
      <c r="C58" s="41">
        <v>1745538.64858</v>
      </c>
      <c r="D58" s="42">
        <f t="shared" si="0"/>
        <v>7.8782067176345408E-2</v>
      </c>
      <c r="F58" s="29" t="s">
        <v>85</v>
      </c>
      <c r="G58" s="43"/>
      <c r="H58" s="43"/>
      <c r="I58" s="43"/>
      <c r="J58" s="43"/>
      <c r="K58" s="43"/>
      <c r="L58" s="43"/>
      <c r="M58" s="43"/>
      <c r="N58" s="43"/>
      <c r="O58" s="44"/>
    </row>
    <row r="59" spans="1:15">
      <c r="A59" s="35">
        <v>4</v>
      </c>
      <c r="B59" s="1" t="s">
        <v>86</v>
      </c>
      <c r="C59" s="41">
        <v>214810</v>
      </c>
      <c r="D59" s="42">
        <f t="shared" si="0"/>
        <v>9.6951023478728492E-3</v>
      </c>
    </row>
    <row r="60" spans="1:15">
      <c r="A60" s="35">
        <v>3</v>
      </c>
      <c r="B60" s="1" t="s">
        <v>87</v>
      </c>
      <c r="C60" s="41">
        <v>19630</v>
      </c>
      <c r="D60" s="42">
        <f t="shared" si="0"/>
        <v>8.8596833987590899E-4</v>
      </c>
    </row>
    <row r="61" spans="1:15">
      <c r="A61" s="35">
        <v>2</v>
      </c>
      <c r="B61" s="1" t="s">
        <v>12</v>
      </c>
      <c r="C61" s="41">
        <v>674383.22799999989</v>
      </c>
      <c r="D61" s="42">
        <f t="shared" si="0"/>
        <v>3.04371976032255E-2</v>
      </c>
    </row>
    <row r="62" spans="1:15">
      <c r="A62" s="35">
        <v>1</v>
      </c>
      <c r="B62" s="1" t="s">
        <v>11</v>
      </c>
      <c r="C62" s="41">
        <v>932214.32499999995</v>
      </c>
      <c r="D62" s="42">
        <f t="shared" si="0"/>
        <v>4.2073987668303163E-2</v>
      </c>
    </row>
    <row r="63" spans="1:15">
      <c r="C63" s="37">
        <f>SUM(C5:C62)</f>
        <v>22156547.944759998</v>
      </c>
      <c r="D63" s="42">
        <f>SUM(D5:D62)</f>
        <v>1</v>
      </c>
    </row>
    <row r="104" spans="3:3">
      <c r="C104" s="45">
        <f>SUM(C5:C62)</f>
        <v>22156547.944759998</v>
      </c>
    </row>
  </sheetData>
  <mergeCells count="1">
    <mergeCell ref="B2:J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49"/>
  <sheetViews>
    <sheetView zoomScale="70" zoomScaleNormal="70" workbookViewId="0">
      <selection activeCell="G48" sqref="G48"/>
    </sheetView>
  </sheetViews>
  <sheetFormatPr baseColWidth="10" defaultColWidth="10.83203125" defaultRowHeight="14"/>
  <cols>
    <col min="1" max="2" width="5.33203125" style="54" customWidth="1"/>
    <col min="3" max="3" width="5.33203125" style="55" customWidth="1"/>
    <col min="4" max="4" width="5.33203125" style="54" customWidth="1"/>
    <col min="5" max="17" width="10.83203125" style="56"/>
    <col min="18" max="16384" width="10.83203125" style="54"/>
  </cols>
  <sheetData>
    <row r="1" spans="2:18" ht="16">
      <c r="F1" s="159" t="s">
        <v>92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2:18" ht="23">
      <c r="B2" s="54" t="s">
        <v>11</v>
      </c>
      <c r="C2" s="57">
        <v>695095.21900000004</v>
      </c>
      <c r="D2" s="58">
        <f t="shared" ref="D2:D49" si="0">C2/$C$49</f>
        <v>0.11371383457335782</v>
      </c>
      <c r="K2" s="59"/>
      <c r="L2" s="60"/>
    </row>
    <row r="3" spans="2:18">
      <c r="B3" s="54" t="s">
        <v>12</v>
      </c>
      <c r="C3" s="57">
        <v>466464.86699999997</v>
      </c>
      <c r="D3" s="58">
        <f t="shared" si="0"/>
        <v>7.6311140215627571E-2</v>
      </c>
    </row>
    <row r="4" spans="2:18">
      <c r="B4" s="54" t="s">
        <v>87</v>
      </c>
      <c r="C4" s="57">
        <v>12166</v>
      </c>
      <c r="D4" s="58">
        <f t="shared" si="0"/>
        <v>1.9902920831620209E-3</v>
      </c>
    </row>
    <row r="5" spans="2:18">
      <c r="B5" s="54" t="s">
        <v>13</v>
      </c>
      <c r="C5" s="57">
        <v>117752.48258000001</v>
      </c>
      <c r="D5" s="58">
        <f t="shared" si="0"/>
        <v>1.9263672024629936E-2</v>
      </c>
    </row>
    <row r="6" spans="2:18">
      <c r="B6" s="54" t="s">
        <v>14</v>
      </c>
      <c r="C6" s="57">
        <v>73922.407999999996</v>
      </c>
      <c r="D6" s="58">
        <f t="shared" si="0"/>
        <v>1.2093307858842087E-2</v>
      </c>
    </row>
    <row r="7" spans="2:18">
      <c r="B7" s="54" t="s">
        <v>21</v>
      </c>
      <c r="C7" s="57">
        <v>30000</v>
      </c>
      <c r="D7" s="58">
        <f t="shared" si="0"/>
        <v>4.9078384427799302E-3</v>
      </c>
    </row>
    <row r="8" spans="2:18" ht="14.25" customHeight="1">
      <c r="B8" s="54" t="s">
        <v>17</v>
      </c>
      <c r="C8" s="57">
        <v>6451</v>
      </c>
      <c r="D8" s="58">
        <f t="shared" si="0"/>
        <v>1.0553488598124443E-3</v>
      </c>
    </row>
    <row r="9" spans="2:18">
      <c r="B9" s="54" t="s">
        <v>81</v>
      </c>
      <c r="C9" s="57">
        <v>6451</v>
      </c>
      <c r="D9" s="58">
        <f t="shared" si="0"/>
        <v>1.0553488598124443E-3</v>
      </c>
    </row>
    <row r="10" spans="2:18">
      <c r="B10" s="54" t="s">
        <v>82</v>
      </c>
      <c r="C10" s="57">
        <v>179.5</v>
      </c>
      <c r="D10" s="58">
        <f t="shared" si="0"/>
        <v>2.9365233349299913E-5</v>
      </c>
    </row>
    <row r="11" spans="2:18">
      <c r="B11" s="54" t="s">
        <v>93</v>
      </c>
      <c r="C11" s="57">
        <v>11485.68</v>
      </c>
      <c r="D11" s="58">
        <f t="shared" si="0"/>
        <v>1.8789953948489529E-3</v>
      </c>
    </row>
    <row r="12" spans="2:18">
      <c r="B12" s="54" t="s">
        <v>79</v>
      </c>
      <c r="C12" s="57">
        <v>3564.8</v>
      </c>
      <c r="D12" s="58">
        <f t="shared" si="0"/>
        <v>5.831820826940632E-4</v>
      </c>
    </row>
    <row r="13" spans="2:18">
      <c r="B13" s="54" t="s">
        <v>78</v>
      </c>
      <c r="C13" s="57">
        <v>25.09</v>
      </c>
      <c r="D13" s="58">
        <f t="shared" si="0"/>
        <v>4.1045888843116145E-6</v>
      </c>
    </row>
    <row r="14" spans="2:18">
      <c r="B14" s="54" t="s">
        <v>76</v>
      </c>
      <c r="C14" s="57">
        <v>158921.15457999997</v>
      </c>
      <c r="D14" s="58">
        <f t="shared" si="0"/>
        <v>2.5998645060623188E-2</v>
      </c>
    </row>
    <row r="15" spans="2:18">
      <c r="B15" s="54" t="s">
        <v>19</v>
      </c>
      <c r="C15" s="57">
        <v>293859.81</v>
      </c>
      <c r="D15" s="58">
        <f t="shared" si="0"/>
        <v>4.8073882410200199E-2</v>
      </c>
    </row>
    <row r="16" spans="2:18">
      <c r="B16" s="54" t="s">
        <v>75</v>
      </c>
      <c r="C16" s="57">
        <v>35100</v>
      </c>
      <c r="D16" s="58">
        <f t="shared" si="0"/>
        <v>5.7421709780525179E-3</v>
      </c>
    </row>
    <row r="17" spans="2:4">
      <c r="B17" s="54" t="s">
        <v>20</v>
      </c>
      <c r="C17" s="57">
        <v>372463.75599999999</v>
      </c>
      <c r="D17" s="58">
        <f t="shared" si="0"/>
        <v>6.0933064674633455E-2</v>
      </c>
    </row>
    <row r="18" spans="2:4">
      <c r="B18" s="54" t="s">
        <v>16</v>
      </c>
      <c r="C18" s="57">
        <v>416389</v>
      </c>
      <c r="D18" s="58">
        <f t="shared" si="0"/>
        <v>6.8118998045023069E-2</v>
      </c>
    </row>
    <row r="19" spans="2:4">
      <c r="B19" s="54" t="s">
        <v>18</v>
      </c>
      <c r="C19" s="57">
        <v>65008.899999999994</v>
      </c>
      <c r="D19" s="58">
        <f t="shared" si="0"/>
        <v>1.0635105951427871E-2</v>
      </c>
    </row>
    <row r="20" spans="2:4">
      <c r="B20" s="54" t="s">
        <v>74</v>
      </c>
      <c r="C20" s="57">
        <v>15392.9</v>
      </c>
      <c r="D20" s="58">
        <f t="shared" si="0"/>
        <v>2.5181955455289059E-3</v>
      </c>
    </row>
    <row r="21" spans="2:4">
      <c r="B21" s="54" t="s">
        <v>23</v>
      </c>
      <c r="C21" s="57">
        <v>1243298.1160000002</v>
      </c>
      <c r="D21" s="58">
        <f t="shared" si="0"/>
        <v>0.20339687631802206</v>
      </c>
    </row>
    <row r="22" spans="2:4">
      <c r="B22" s="54" t="s">
        <v>72</v>
      </c>
      <c r="C22" s="57">
        <v>70</v>
      </c>
      <c r="D22" s="58">
        <f t="shared" si="0"/>
        <v>1.145162303315317E-5</v>
      </c>
    </row>
    <row r="23" spans="2:4">
      <c r="B23" s="54" t="s">
        <v>22</v>
      </c>
      <c r="C23" s="57">
        <v>247252.67</v>
      </c>
      <c r="D23" s="58">
        <f t="shared" si="0"/>
        <v>4.0449205296865999E-2</v>
      </c>
    </row>
    <row r="24" spans="2:4">
      <c r="B24" s="54" t="s">
        <v>71</v>
      </c>
      <c r="C24" s="57">
        <v>102280</v>
      </c>
      <c r="D24" s="58">
        <f t="shared" si="0"/>
        <v>1.6732457197584375E-2</v>
      </c>
    </row>
    <row r="25" spans="2:4">
      <c r="B25" s="54" t="s">
        <v>70</v>
      </c>
      <c r="C25" s="57">
        <v>44493.458999999981</v>
      </c>
      <c r="D25" s="58">
        <f t="shared" si="0"/>
        <v>7.2788902844150858E-3</v>
      </c>
    </row>
    <row r="26" spans="2:4">
      <c r="B26" s="54" t="s">
        <v>69</v>
      </c>
      <c r="C26" s="57">
        <v>80</v>
      </c>
      <c r="D26" s="58">
        <f t="shared" si="0"/>
        <v>1.308756918074648E-5</v>
      </c>
    </row>
    <row r="27" spans="2:4">
      <c r="B27" s="54" t="s">
        <v>68</v>
      </c>
      <c r="C27" s="57">
        <v>433</v>
      </c>
      <c r="D27" s="58">
        <f t="shared" si="0"/>
        <v>7.083646819079032E-5</v>
      </c>
    </row>
    <row r="28" spans="2:4">
      <c r="B28" s="54" t="s">
        <v>67</v>
      </c>
      <c r="C28" s="57">
        <v>2339</v>
      </c>
      <c r="D28" s="58">
        <f t="shared" si="0"/>
        <v>3.8264780392207519E-4</v>
      </c>
    </row>
    <row r="29" spans="2:4">
      <c r="B29" s="54" t="s">
        <v>66</v>
      </c>
      <c r="C29" s="57">
        <v>47967.5</v>
      </c>
      <c r="D29" s="58">
        <f t="shared" si="0"/>
        <v>7.847224683468209E-3</v>
      </c>
    </row>
    <row r="30" spans="2:4">
      <c r="B30" s="54" t="s">
        <v>65</v>
      </c>
      <c r="C30" s="57">
        <v>92021</v>
      </c>
      <c r="D30" s="58">
        <f t="shared" si="0"/>
        <v>1.5054140044768398E-2</v>
      </c>
    </row>
    <row r="31" spans="2:4">
      <c r="B31" s="54" t="s">
        <v>64</v>
      </c>
      <c r="C31" s="57">
        <v>28694.54</v>
      </c>
      <c r="D31" s="58">
        <f t="shared" si="0"/>
        <v>4.6942722169962137E-3</v>
      </c>
    </row>
    <row r="32" spans="2:4">
      <c r="B32" s="54" t="s">
        <v>63</v>
      </c>
      <c r="C32" s="57">
        <v>5178.5</v>
      </c>
      <c r="D32" s="58">
        <f t="shared" si="0"/>
        <v>8.4717471253119552E-4</v>
      </c>
    </row>
    <row r="33" spans="2:5">
      <c r="B33" s="54" t="s">
        <v>94</v>
      </c>
      <c r="C33" s="57">
        <v>175683.95700000002</v>
      </c>
      <c r="D33" s="58">
        <f t="shared" si="0"/>
        <v>2.8740949264809877E-2</v>
      </c>
    </row>
    <row r="34" spans="2:5">
      <c r="B34" s="54" t="s">
        <v>62</v>
      </c>
      <c r="C34" s="57">
        <v>247725</v>
      </c>
      <c r="D34" s="58">
        <f t="shared" si="0"/>
        <v>4.0526475941255274E-2</v>
      </c>
    </row>
    <row r="35" spans="2:5">
      <c r="B35" s="54" t="s">
        <v>61</v>
      </c>
      <c r="C35" s="57">
        <v>220</v>
      </c>
      <c r="D35" s="58">
        <f t="shared" si="0"/>
        <v>3.5990815247052821E-5</v>
      </c>
    </row>
    <row r="36" spans="2:5">
      <c r="B36" s="54" t="s">
        <v>60</v>
      </c>
      <c r="C36" s="57">
        <v>31226</v>
      </c>
      <c r="D36" s="58">
        <f t="shared" si="0"/>
        <v>5.10840544047487E-3</v>
      </c>
    </row>
    <row r="37" spans="2:5">
      <c r="B37" s="54" t="s">
        <v>59</v>
      </c>
      <c r="C37" s="57">
        <v>31718</v>
      </c>
      <c r="D37" s="58">
        <f t="shared" si="0"/>
        <v>5.1888939909364605E-3</v>
      </c>
    </row>
    <row r="38" spans="2:5">
      <c r="B38" s="54" t="s">
        <v>58</v>
      </c>
      <c r="C38" s="57">
        <v>9201.7210000000014</v>
      </c>
      <c r="D38" s="58">
        <f t="shared" si="0"/>
        <v>1.5053520021178462E-3</v>
      </c>
    </row>
    <row r="39" spans="2:5">
      <c r="B39" s="54" t="s">
        <v>25</v>
      </c>
      <c r="C39" s="57">
        <v>334769.86900000001</v>
      </c>
      <c r="D39" s="58">
        <f t="shared" si="0"/>
        <v>5.4766547752086704E-2</v>
      </c>
      <c r="E39" s="56" t="s">
        <v>95</v>
      </c>
    </row>
    <row r="40" spans="2:5">
      <c r="B40" s="54" t="s">
        <v>24</v>
      </c>
      <c r="C40" s="57">
        <v>87368.499999999985</v>
      </c>
      <c r="D40" s="58">
        <f t="shared" si="0"/>
        <v>1.4293016099600608E-2</v>
      </c>
    </row>
    <row r="41" spans="2:5">
      <c r="B41" s="54" t="s">
        <v>27</v>
      </c>
      <c r="C41" s="57">
        <v>256786.06000000003</v>
      </c>
      <c r="D41" s="58">
        <f t="shared" si="0"/>
        <v>4.2008816561266461E-2</v>
      </c>
    </row>
    <row r="42" spans="2:5">
      <c r="B42" s="54" t="s">
        <v>55</v>
      </c>
      <c r="C42" s="57">
        <v>55</v>
      </c>
      <c r="D42" s="58">
        <f t="shared" si="0"/>
        <v>8.9977038117632053E-6</v>
      </c>
    </row>
    <row r="43" spans="2:5">
      <c r="B43" s="54" t="s">
        <v>53</v>
      </c>
      <c r="C43" s="57">
        <v>28428</v>
      </c>
      <c r="D43" s="58">
        <f t="shared" si="0"/>
        <v>4.6506677083782613E-3</v>
      </c>
    </row>
    <row r="44" spans="2:5">
      <c r="B44" s="54" t="s">
        <v>51</v>
      </c>
      <c r="C44" s="57">
        <v>129452</v>
      </c>
      <c r="D44" s="58">
        <f t="shared" si="0"/>
        <v>2.1177650069824916E-2</v>
      </c>
    </row>
    <row r="45" spans="2:5">
      <c r="B45" s="54" t="s">
        <v>50</v>
      </c>
      <c r="C45" s="57">
        <v>21143.3</v>
      </c>
      <c r="D45" s="58">
        <f t="shared" si="0"/>
        <v>3.4589300182409628E-3</v>
      </c>
    </row>
    <row r="46" spans="2:5">
      <c r="B46" s="54" t="s">
        <v>49</v>
      </c>
      <c r="C46" s="57">
        <v>734</v>
      </c>
      <c r="D46" s="58">
        <f t="shared" si="0"/>
        <v>1.2007844723334894E-4</v>
      </c>
    </row>
    <row r="47" spans="2:5">
      <c r="B47" s="54" t="s">
        <v>48</v>
      </c>
      <c r="C47" s="57">
        <v>69045.48</v>
      </c>
      <c r="D47" s="58">
        <f t="shared" si="0"/>
        <v>1.1295468701473093E-2</v>
      </c>
    </row>
    <row r="48" spans="2:5">
      <c r="B48" s="54" t="s">
        <v>47</v>
      </c>
      <c r="C48" s="57">
        <v>94312.410000000018</v>
      </c>
      <c r="D48" s="58">
        <f t="shared" si="0"/>
        <v>1.5429002380974079E-2</v>
      </c>
    </row>
    <row r="49" spans="2:4">
      <c r="B49" s="61" t="s">
        <v>43</v>
      </c>
      <c r="C49" s="62">
        <f>SUM(C2:C48)</f>
        <v>6112670.6491600005</v>
      </c>
      <c r="D49" s="58">
        <f t="shared" si="0"/>
        <v>1</v>
      </c>
    </row>
  </sheetData>
  <mergeCells count="1">
    <mergeCell ref="F1:R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R63"/>
  <sheetViews>
    <sheetView zoomScale="85" zoomScaleNormal="85" workbookViewId="0">
      <selection activeCell="H4" sqref="H4"/>
    </sheetView>
  </sheetViews>
  <sheetFormatPr baseColWidth="10" defaultColWidth="10.83203125" defaultRowHeight="13"/>
  <cols>
    <col min="1" max="1" width="4" style="48" customWidth="1"/>
    <col min="2" max="2" width="4" style="46" customWidth="1"/>
    <col min="3" max="3" width="4" style="47" customWidth="1"/>
    <col min="4" max="4" width="4" style="46" customWidth="1"/>
    <col min="5" max="6" width="4" style="48" customWidth="1"/>
    <col min="7" max="16384" width="10.83203125" style="48"/>
  </cols>
  <sheetData>
    <row r="2" spans="2:18" ht="16">
      <c r="G2" s="159" t="s">
        <v>88</v>
      </c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2:18">
      <c r="B3" s="49" t="s">
        <v>46</v>
      </c>
      <c r="C3" s="50" t="s">
        <v>43</v>
      </c>
    </row>
    <row r="4" spans="2:18">
      <c r="B4" s="51" t="s">
        <v>11</v>
      </c>
      <c r="C4" s="52">
        <v>83926.44</v>
      </c>
      <c r="D4" s="53">
        <f>C4/$C$47</f>
        <v>3.8511160874758421E-2</v>
      </c>
    </row>
    <row r="5" spans="2:18">
      <c r="B5" s="51" t="s">
        <v>12</v>
      </c>
      <c r="C5" s="52">
        <v>12964</v>
      </c>
      <c r="D5" s="53">
        <f t="shared" ref="D5:D47" si="0">C5/$C$47</f>
        <v>5.9487652470469159E-3</v>
      </c>
    </row>
    <row r="6" spans="2:18">
      <c r="B6" s="51" t="s">
        <v>87</v>
      </c>
      <c r="C6" s="52">
        <v>7464</v>
      </c>
      <c r="D6" s="53">
        <f t="shared" si="0"/>
        <v>3.4249910370223835E-3</v>
      </c>
    </row>
    <row r="7" spans="2:18">
      <c r="B7" s="51" t="s">
        <v>86</v>
      </c>
      <c r="C7" s="52">
        <v>214810</v>
      </c>
      <c r="D7" s="53">
        <f t="shared" si="0"/>
        <v>9.8569443282794517E-2</v>
      </c>
    </row>
    <row r="8" spans="2:18">
      <c r="B8" s="51" t="s">
        <v>13</v>
      </c>
      <c r="C8" s="52">
        <v>42300</v>
      </c>
      <c r="D8" s="53">
        <f t="shared" si="0"/>
        <v>1.9410118015279587E-2</v>
      </c>
    </row>
    <row r="9" spans="2:18">
      <c r="B9" s="51" t="s">
        <v>14</v>
      </c>
      <c r="C9" s="52">
        <v>67947</v>
      </c>
      <c r="D9" s="53">
        <f t="shared" si="0"/>
        <v>3.1178706590643073E-2</v>
      </c>
    </row>
    <row r="10" spans="2:18">
      <c r="B10" s="51" t="s">
        <v>21</v>
      </c>
      <c r="C10" s="52">
        <v>18800</v>
      </c>
      <c r="D10" s="53">
        <f t="shared" si="0"/>
        <v>8.6267191179020385E-3</v>
      </c>
    </row>
    <row r="11" spans="2:18">
      <c r="B11" s="51" t="s">
        <v>89</v>
      </c>
      <c r="C11" s="52">
        <v>28450</v>
      </c>
      <c r="D11" s="53">
        <f t="shared" si="0"/>
        <v>1.3054795686399627E-2</v>
      </c>
    </row>
    <row r="12" spans="2:18">
      <c r="B12" s="51" t="s">
        <v>83</v>
      </c>
      <c r="C12" s="52">
        <v>12100</v>
      </c>
      <c r="D12" s="53">
        <f t="shared" si="0"/>
        <v>5.5523032620539712E-3</v>
      </c>
    </row>
    <row r="13" spans="2:18">
      <c r="B13" s="51" t="s">
        <v>90</v>
      </c>
      <c r="C13" s="52">
        <v>15.6</v>
      </c>
      <c r="D13" s="53">
        <f t="shared" si="0"/>
        <v>7.1583413957059461E-6</v>
      </c>
    </row>
    <row r="14" spans="2:18">
      <c r="B14" s="51" t="s">
        <v>77</v>
      </c>
      <c r="C14" s="52">
        <v>10850</v>
      </c>
      <c r="D14" s="53">
        <f t="shared" si="0"/>
        <v>4.9787182143211234E-3</v>
      </c>
    </row>
    <row r="15" spans="2:18">
      <c r="B15" s="51" t="s">
        <v>76</v>
      </c>
      <c r="C15" s="52">
        <v>83.6</v>
      </c>
      <c r="D15" s="53">
        <f t="shared" si="0"/>
        <v>3.8361367992372889E-5</v>
      </c>
    </row>
    <row r="16" spans="2:18">
      <c r="B16" s="51" t="s">
        <v>19</v>
      </c>
      <c r="C16" s="52">
        <v>51856</v>
      </c>
      <c r="D16" s="53">
        <f t="shared" si="0"/>
        <v>2.3795060988187663E-2</v>
      </c>
    </row>
    <row r="17" spans="2:4">
      <c r="B17" s="51" t="s">
        <v>75</v>
      </c>
      <c r="C17" s="52">
        <v>4000</v>
      </c>
      <c r="D17" s="53">
        <f t="shared" si="0"/>
        <v>1.8354721527451144E-3</v>
      </c>
    </row>
    <row r="18" spans="2:4">
      <c r="B18" s="51" t="s">
        <v>16</v>
      </c>
      <c r="C18" s="52">
        <v>187334</v>
      </c>
      <c r="D18" s="53">
        <f t="shared" si="0"/>
        <v>8.596158506558832E-2</v>
      </c>
    </row>
    <row r="19" spans="2:4">
      <c r="B19" s="51" t="s">
        <v>18</v>
      </c>
      <c r="C19" s="52">
        <v>171265</v>
      </c>
      <c r="D19" s="53">
        <f t="shared" si="0"/>
        <v>7.8588034559973013E-2</v>
      </c>
    </row>
    <row r="20" spans="2:4">
      <c r="B20" s="51" t="s">
        <v>23</v>
      </c>
      <c r="C20" s="52">
        <v>769670.29399999999</v>
      </c>
      <c r="D20" s="53">
        <f t="shared" si="0"/>
        <v>0.3531770978580363</v>
      </c>
    </row>
    <row r="21" spans="2:4">
      <c r="B21" s="51" t="s">
        <v>73</v>
      </c>
      <c r="C21" s="52">
        <v>70</v>
      </c>
      <c r="D21" s="53">
        <f t="shared" si="0"/>
        <v>3.21207626730395E-5</v>
      </c>
    </row>
    <row r="22" spans="2:4">
      <c r="B22" s="51" t="s">
        <v>22</v>
      </c>
      <c r="C22" s="52">
        <v>1929</v>
      </c>
      <c r="D22" s="53">
        <f t="shared" si="0"/>
        <v>8.8515644566133141E-4</v>
      </c>
    </row>
    <row r="23" spans="2:4">
      <c r="B23" s="51" t="s">
        <v>71</v>
      </c>
      <c r="C23" s="52">
        <v>6524.5</v>
      </c>
      <c r="D23" s="53">
        <f t="shared" si="0"/>
        <v>2.9938845151463748E-3</v>
      </c>
    </row>
    <row r="24" spans="2:4">
      <c r="B24" s="51" t="s">
        <v>70</v>
      </c>
      <c r="C24" s="52">
        <v>696</v>
      </c>
      <c r="D24" s="53">
        <f t="shared" si="0"/>
        <v>3.1937215457764989E-4</v>
      </c>
    </row>
    <row r="25" spans="2:4">
      <c r="B25" s="51" t="s">
        <v>69</v>
      </c>
      <c r="C25" s="52">
        <v>1014</v>
      </c>
      <c r="D25" s="53">
        <f t="shared" si="0"/>
        <v>4.6529219072088653E-4</v>
      </c>
    </row>
    <row r="26" spans="2:4">
      <c r="B26" s="51" t="s">
        <v>68</v>
      </c>
      <c r="C26" s="52">
        <v>1108</v>
      </c>
      <c r="D26" s="53">
        <f t="shared" si="0"/>
        <v>5.0842578631039674E-4</v>
      </c>
    </row>
    <row r="27" spans="2:4">
      <c r="B27" s="51" t="s">
        <v>67</v>
      </c>
      <c r="C27" s="52">
        <v>1800</v>
      </c>
      <c r="D27" s="53">
        <f t="shared" si="0"/>
        <v>8.2596246873530151E-4</v>
      </c>
    </row>
    <row r="28" spans="2:4">
      <c r="B28" s="51" t="s">
        <v>66</v>
      </c>
      <c r="C28" s="52">
        <v>474</v>
      </c>
      <c r="D28" s="53">
        <f t="shared" si="0"/>
        <v>2.1750345010029606E-4</v>
      </c>
    </row>
    <row r="29" spans="2:4">
      <c r="B29" s="51" t="s">
        <v>65</v>
      </c>
      <c r="C29" s="52">
        <v>506</v>
      </c>
      <c r="D29" s="53">
        <f t="shared" si="0"/>
        <v>2.3218722732225698E-4</v>
      </c>
    </row>
    <row r="30" spans="2:4">
      <c r="B30" s="51" t="s">
        <v>64</v>
      </c>
      <c r="C30" s="52">
        <v>32838.6</v>
      </c>
      <c r="D30" s="53">
        <f t="shared" si="0"/>
        <v>1.5068583958783929E-2</v>
      </c>
    </row>
    <row r="31" spans="2:4">
      <c r="B31" s="51" t="s">
        <v>63</v>
      </c>
      <c r="C31" s="52">
        <v>3207</v>
      </c>
      <c r="D31" s="53">
        <f t="shared" si="0"/>
        <v>1.4715897984633956E-3</v>
      </c>
    </row>
    <row r="32" spans="2:4">
      <c r="B32" s="51" t="s">
        <v>26</v>
      </c>
      <c r="C32" s="52">
        <v>3091</v>
      </c>
      <c r="D32" s="53">
        <f t="shared" si="0"/>
        <v>1.4183611060337871E-3</v>
      </c>
    </row>
    <row r="33" spans="2:4">
      <c r="B33" s="51" t="s">
        <v>62</v>
      </c>
      <c r="C33" s="52">
        <v>41134.021999999997</v>
      </c>
      <c r="D33" s="53">
        <f t="shared" si="0"/>
        <v>1.8875087977851222E-2</v>
      </c>
    </row>
    <row r="34" spans="2:4">
      <c r="B34" s="51" t="s">
        <v>61</v>
      </c>
      <c r="C34" s="52">
        <v>3186</v>
      </c>
      <c r="D34" s="53">
        <f t="shared" si="0"/>
        <v>1.4619535696614838E-3</v>
      </c>
    </row>
    <row r="35" spans="2:4">
      <c r="B35" s="51" t="s">
        <v>60</v>
      </c>
      <c r="C35" s="52">
        <v>1427</v>
      </c>
      <c r="D35" s="53">
        <f t="shared" si="0"/>
        <v>6.5480469049181958E-4</v>
      </c>
    </row>
    <row r="36" spans="2:4">
      <c r="B36" s="51" t="s">
        <v>59</v>
      </c>
      <c r="C36" s="52">
        <v>55</v>
      </c>
      <c r="D36" s="53">
        <f t="shared" si="0"/>
        <v>2.5237742100245325E-5</v>
      </c>
    </row>
    <row r="37" spans="2:4">
      <c r="B37" s="51" t="s">
        <v>58</v>
      </c>
      <c r="C37" s="52">
        <v>22</v>
      </c>
      <c r="D37" s="53">
        <f t="shared" si="0"/>
        <v>1.0095096840098129E-5</v>
      </c>
    </row>
    <row r="38" spans="2:4">
      <c r="B38" s="51" t="s">
        <v>25</v>
      </c>
      <c r="C38" s="52">
        <v>49378</v>
      </c>
      <c r="D38" s="53">
        <f t="shared" si="0"/>
        <v>2.2657985989562066E-2</v>
      </c>
    </row>
    <row r="39" spans="2:4">
      <c r="B39" s="51" t="s">
        <v>57</v>
      </c>
      <c r="C39" s="52">
        <v>914.17</v>
      </c>
      <c r="D39" s="53">
        <f t="shared" si="0"/>
        <v>4.1948339446875032E-4</v>
      </c>
    </row>
    <row r="40" spans="2:4">
      <c r="B40" s="51" t="s">
        <v>56</v>
      </c>
      <c r="C40" s="52">
        <v>114197</v>
      </c>
      <c r="D40" s="53">
        <f t="shared" si="0"/>
        <v>5.2401353356758461E-2</v>
      </c>
    </row>
    <row r="41" spans="2:4">
      <c r="B41" s="51" t="s">
        <v>24</v>
      </c>
      <c r="C41" s="52">
        <v>95803.55</v>
      </c>
      <c r="D41" s="53">
        <f t="shared" si="0"/>
        <v>4.3961187039781052E-2</v>
      </c>
    </row>
    <row r="42" spans="2:4">
      <c r="B42" s="51" t="s">
        <v>27</v>
      </c>
      <c r="C42" s="52">
        <v>7545.75</v>
      </c>
      <c r="D42" s="53">
        <f t="shared" si="0"/>
        <v>3.4625034991441119E-3</v>
      </c>
    </row>
    <row r="43" spans="2:4">
      <c r="B43" s="51" t="s">
        <v>53</v>
      </c>
      <c r="C43" s="52">
        <v>42</v>
      </c>
      <c r="D43" s="53">
        <f t="shared" si="0"/>
        <v>1.9272457603823701E-5</v>
      </c>
    </row>
    <row r="44" spans="2:4">
      <c r="B44" s="51" t="s">
        <v>51</v>
      </c>
      <c r="C44" s="52">
        <v>642</v>
      </c>
      <c r="D44" s="53">
        <f t="shared" si="0"/>
        <v>2.9459328051559085E-4</v>
      </c>
    </row>
    <row r="45" spans="2:4">
      <c r="B45" s="51" t="s">
        <v>48</v>
      </c>
      <c r="C45" s="52">
        <v>107068.65</v>
      </c>
      <c r="D45" s="53">
        <f t="shared" si="0"/>
        <v>4.9130381376753296E-2</v>
      </c>
    </row>
    <row r="46" spans="2:4">
      <c r="B46" s="51" t="s">
        <v>47</v>
      </c>
      <c r="C46" s="52">
        <v>20766.599999999999</v>
      </c>
      <c r="D46" s="53">
        <f t="shared" si="0"/>
        <v>9.5291290017991727E-3</v>
      </c>
    </row>
    <row r="47" spans="2:4">
      <c r="B47" s="51" t="s">
        <v>43</v>
      </c>
      <c r="C47" s="52">
        <f>SUM(C4:C46)</f>
        <v>2179275.7760000001</v>
      </c>
      <c r="D47" s="53">
        <f t="shared" si="0"/>
        <v>1</v>
      </c>
    </row>
    <row r="63" spans="7:7">
      <c r="G63" s="48" t="s">
        <v>91</v>
      </c>
    </row>
  </sheetData>
  <mergeCells count="1">
    <mergeCell ref="G2:R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10</vt:i4>
      </vt:variant>
    </vt:vector>
  </HeadingPairs>
  <TitlesOfParts>
    <vt:vector size="33" baseType="lpstr">
      <vt:lpstr>Gáfico 1</vt:lpstr>
      <vt:lpstr>Grafico 2</vt:lpstr>
      <vt:lpstr>Gráfico 3</vt:lpstr>
      <vt:lpstr>Gráfico 4</vt:lpstr>
      <vt:lpstr>Gráfico 5</vt:lpstr>
      <vt:lpstr>GRAFICO 6</vt:lpstr>
      <vt:lpstr>GRAFICO 7</vt:lpstr>
      <vt:lpstr>GRAFICO 8</vt:lpstr>
      <vt:lpstr>GRAFICO 9</vt:lpstr>
      <vt:lpstr>GRAFICO 10</vt:lpstr>
      <vt:lpstr>GRAFICO 11</vt:lpstr>
      <vt:lpstr>grafico 12</vt:lpstr>
      <vt:lpstr>grafico 13</vt:lpstr>
      <vt:lpstr>grafico 14</vt:lpstr>
      <vt:lpstr>grafico 15</vt:lpstr>
      <vt:lpstr>grafico 16</vt:lpstr>
      <vt:lpstr>grafico 17</vt:lpstr>
      <vt:lpstr>grafico 18 Y 19</vt:lpstr>
      <vt:lpstr>grafico 20</vt:lpstr>
      <vt:lpstr>Grafico 21</vt:lpstr>
      <vt:lpstr>GRAFICO 22 </vt:lpstr>
      <vt:lpstr>grafico 23 Y 24</vt:lpstr>
      <vt:lpstr>grafico 25</vt:lpstr>
      <vt:lpstr>'grafico 12'!Área_de_impresión</vt:lpstr>
      <vt:lpstr>'grafico 13'!Área_de_impresión</vt:lpstr>
      <vt:lpstr>'grafico 14'!Área_de_impresión</vt:lpstr>
      <vt:lpstr>'grafico 15'!Área_de_impresión</vt:lpstr>
      <vt:lpstr>'grafico 16'!Área_de_impresión</vt:lpstr>
      <vt:lpstr>'grafico 17'!Área_de_impresión</vt:lpstr>
      <vt:lpstr>'grafico 18 Y 19'!Área_de_impresión</vt:lpstr>
      <vt:lpstr>'grafico 20'!Área_de_impresión</vt:lpstr>
      <vt:lpstr>'grafico 23 Y 24'!Área_de_impresión</vt:lpstr>
      <vt:lpstr>'grafico 25'!Área_de_impresión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Tapia Contreras</dc:creator>
  <cp:lastModifiedBy>Marjorie Campos Gómez</cp:lastModifiedBy>
  <dcterms:created xsi:type="dcterms:W3CDTF">2025-06-09T13:25:35Z</dcterms:created>
  <dcterms:modified xsi:type="dcterms:W3CDTF">2025-06-26T18:24:19Z</dcterms:modified>
</cp:coreProperties>
</file>